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tabRatio="866" activeTab="0"/>
  </bookViews>
  <sheets>
    <sheet name="厚生会経理区分計" sheetId="1" r:id="rId1"/>
    <sheet name="鹿児島本部会計" sheetId="2" r:id="rId2"/>
    <sheet name="特養" sheetId="3" r:id="rId3"/>
    <sheet name="短期 " sheetId="4" r:id="rId4"/>
    <sheet name="通所（一般）" sheetId="5" r:id="rId5"/>
    <sheet name="通所（認知症）" sheetId="6" r:id="rId6"/>
    <sheet name="訪問介護 " sheetId="7" r:id="rId7"/>
    <sheet name="総合支援" sheetId="8" r:id="rId8"/>
    <sheet name="訪問入浴" sheetId="9" r:id="rId9"/>
    <sheet name="生活福祉" sheetId="10" r:id="rId10"/>
    <sheet name="居宅介護" sheetId="11" r:id="rId11"/>
    <sheet name="訪問給食" sheetId="12" r:id="rId12"/>
  </sheets>
  <definedNames/>
  <calcPr fullCalcOnLoad="1"/>
</workbook>
</file>

<file path=xl/sharedStrings.xml><?xml version="1.0" encoding="utf-8"?>
<sst xmlns="http://schemas.openxmlformats.org/spreadsheetml/2006/main" count="1743" uniqueCount="136">
  <si>
    <t>（事業所名）</t>
  </si>
  <si>
    <t>社会福祉法人　厚生会</t>
  </si>
  <si>
    <t>（収　入）</t>
  </si>
  <si>
    <t>Ｎｏ．1</t>
  </si>
  <si>
    <t>備　　　　　　　考</t>
  </si>
  <si>
    <t>介護保険収入</t>
  </si>
  <si>
    <t>居宅介護料収入</t>
  </si>
  <si>
    <t>利用者等利用料収入</t>
  </si>
  <si>
    <t>その他の事業収入</t>
  </si>
  <si>
    <t>利用料収入</t>
  </si>
  <si>
    <t>経常経費補助金収入</t>
  </si>
  <si>
    <t>寄附金収入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</si>
  <si>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</si>
  <si>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</si>
  <si>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</si>
  <si>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</si>
  <si>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</si>
  <si>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経常収入計①</t>
  </si>
  <si>
    <t>（支　出）</t>
  </si>
  <si>
    <t>人件費支出</t>
  </si>
  <si>
    <t>職員俸給</t>
  </si>
  <si>
    <t>職員諸手当</t>
  </si>
  <si>
    <t>非常勤職員給与</t>
  </si>
  <si>
    <t>退職金</t>
  </si>
  <si>
    <t>退職共済掛金</t>
  </si>
  <si>
    <t>法定福利費</t>
  </si>
  <si>
    <t>事務費支出</t>
  </si>
  <si>
    <t>福利厚生費</t>
  </si>
  <si>
    <t>旅費交通費</t>
  </si>
  <si>
    <t>研修費</t>
  </si>
  <si>
    <t>消耗品費</t>
  </si>
  <si>
    <t>器具什器費</t>
  </si>
  <si>
    <t>印刷製本費</t>
  </si>
  <si>
    <t>水道光熱費</t>
  </si>
  <si>
    <t>燃料費</t>
  </si>
  <si>
    <t>修繕費</t>
  </si>
  <si>
    <t>通信運搬費</t>
  </si>
  <si>
    <t>会議費</t>
  </si>
  <si>
    <t>広報費</t>
  </si>
  <si>
    <t>業務委託費</t>
  </si>
  <si>
    <t>手数料</t>
  </si>
  <si>
    <t>損害保険料</t>
  </si>
  <si>
    <t>賃借料</t>
  </si>
  <si>
    <t>租税公課</t>
  </si>
  <si>
    <t>渉外費</t>
  </si>
  <si>
    <t>諸会費</t>
  </si>
  <si>
    <t>雑費</t>
  </si>
  <si>
    <t>事業費支出</t>
  </si>
  <si>
    <t>給食費</t>
  </si>
  <si>
    <t>保健衛生費</t>
  </si>
  <si>
    <t>被服費</t>
  </si>
  <si>
    <t>教養娯楽費</t>
  </si>
  <si>
    <t>日用品費</t>
  </si>
  <si>
    <t>借入金利息支出</t>
  </si>
  <si>
    <t>会計単位間繰入金支出</t>
  </si>
  <si>
    <t>経理区分間繰入金支出</t>
  </si>
  <si>
    <t>経常支出計②</t>
  </si>
  <si>
    <t>経常活動資金収支差額③＝①－②</t>
  </si>
  <si>
    <t>（施設整備等）</t>
  </si>
  <si>
    <t>Ｎｏ．2</t>
  </si>
  <si>
    <t>施設整備等補助金収入</t>
  </si>
  <si>
    <t>施設整備補助金収入</t>
  </si>
  <si>
    <t>設備整備補助金収入</t>
  </si>
  <si>
    <t>施設整備等寄附金収入</t>
  </si>
  <si>
    <t>施設整備等借入金償還寄附金収入</t>
  </si>
  <si>
    <t>固定資産売却収入</t>
  </si>
  <si>
    <t>器具及び備品売却収入</t>
  </si>
  <si>
    <t>車両運搬具売却収入</t>
  </si>
  <si>
    <t>施設整備等収入計④</t>
  </si>
  <si>
    <t>固定資産取得支出</t>
  </si>
  <si>
    <t>建物取得支出</t>
  </si>
  <si>
    <t>構築物取得支出</t>
  </si>
  <si>
    <t>機械及び装置取得支出</t>
  </si>
  <si>
    <t>車両運搬具取得支出</t>
  </si>
  <si>
    <t>器具及び備品取得支出</t>
  </si>
  <si>
    <t>土地取得支出</t>
  </si>
  <si>
    <t>建設仮勘定取得支出</t>
  </si>
  <si>
    <t>権利取得支出</t>
  </si>
  <si>
    <t>ソフトウェア取得支出</t>
  </si>
  <si>
    <t>施設整備等支出計⑤</t>
  </si>
  <si>
    <t>施設整備等資金収支差額⑥＝④－⑤</t>
  </si>
  <si>
    <t>（財務活動）</t>
  </si>
  <si>
    <t>借入金収入</t>
  </si>
  <si>
    <t>設備資金借入金収入</t>
  </si>
  <si>
    <t>長期運営資金借入金収入</t>
  </si>
  <si>
    <t>借入金元金償還</t>
  </si>
  <si>
    <t>補助金収入</t>
  </si>
  <si>
    <t>積立預金取崩収入</t>
  </si>
  <si>
    <t>移行時特別積立預金</t>
  </si>
  <si>
    <t>その他の収入</t>
  </si>
  <si>
    <t>長期貸付金回収収入</t>
  </si>
  <si>
    <t>長期運営資金元金償還寄附金収入</t>
  </si>
  <si>
    <t>退職共済給付金収入</t>
  </si>
  <si>
    <t>財務活動収入計⑦</t>
  </si>
  <si>
    <t>借入金元金償還金支出</t>
  </si>
  <si>
    <t>設備資金借入金償還金支出</t>
  </si>
  <si>
    <t>長期運営資金借入金償還金支出</t>
  </si>
  <si>
    <t>積立預金積立支出</t>
  </si>
  <si>
    <t>退職共済預け金支出</t>
  </si>
  <si>
    <t>流動資産評価減等に</t>
  </si>
  <si>
    <t>よる資金減少額等</t>
  </si>
  <si>
    <t>徴収不能額</t>
  </si>
  <si>
    <t>財務活動支出計⑧</t>
  </si>
  <si>
    <t>財務活動資金収支差額⑨＝⑦－⑧</t>
  </si>
  <si>
    <t>予備費⑩</t>
  </si>
  <si>
    <t>当期資金収支差額合計⑪＝③＋⑥＋⑨－⑩</t>
  </si>
  <si>
    <t>前期末支払資金残高⑫</t>
  </si>
  <si>
    <t>当期末支払資金残高⑪＋⑫</t>
  </si>
  <si>
    <t>短期入所生活介護事業</t>
  </si>
  <si>
    <t>睦園訪問介護事業所</t>
  </si>
  <si>
    <t>睦園訪問入浴介護事業所</t>
  </si>
  <si>
    <t>居宅介護支援事業所</t>
  </si>
  <si>
    <t>訪問給食事業</t>
  </si>
  <si>
    <t>受託収入</t>
  </si>
  <si>
    <t>鹿児島睦園本部会計</t>
  </si>
  <si>
    <t>睦園通所介護（一般型）</t>
  </si>
  <si>
    <t>睦園通所介護（認知症型）</t>
  </si>
  <si>
    <t>生活福祉相談センター</t>
  </si>
  <si>
    <t>介護保険外収入</t>
  </si>
  <si>
    <t>その他事業収入</t>
  </si>
  <si>
    <t>訪問介護事業所（総合支援）</t>
  </si>
  <si>
    <t>経理区分計</t>
  </si>
  <si>
    <t>予算</t>
  </si>
  <si>
    <t>決算</t>
  </si>
  <si>
    <t>差異</t>
  </si>
  <si>
    <t>　資金収支計算書</t>
  </si>
  <si>
    <t>（自）平成26年4月1日　　（至）平成27年3月31日</t>
  </si>
  <si>
    <t>予備費使用</t>
  </si>
  <si>
    <t>（注）　予備費の使用額は、当該科目に振替えて記載する。</t>
  </si>
  <si>
    <t>介護老人福祉施設睦園</t>
  </si>
  <si>
    <t>予算</t>
  </si>
  <si>
    <t>利用者負担金収入</t>
  </si>
  <si>
    <t>自治体助成収入</t>
  </si>
  <si>
    <t>勘定科目</t>
  </si>
  <si>
    <t>介護福祉施設介護料収入</t>
  </si>
  <si>
    <t>居宅介護支援介護料収入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</si>
</sst>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7.5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distributed" vertical="center"/>
    </xf>
    <xf numFmtId="38" fontId="2" fillId="0" borderId="11" xfId="49" applyFont="1" applyBorder="1" applyAlignment="1">
      <alignment horizontal="distributed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Border="1" applyAlignment="1">
      <alignment horizontal="distributed" vertical="center"/>
    </xf>
    <xf numFmtId="38" fontId="2" fillId="0" borderId="14" xfId="49" applyFont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Border="1" applyAlignment="1">
      <alignment horizontal="distributed" vertical="center"/>
    </xf>
    <xf numFmtId="38" fontId="2" fillId="0" borderId="17" xfId="49" applyFont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Border="1" applyAlignment="1">
      <alignment horizontal="distributed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Border="1" applyAlignment="1">
      <alignment horizontal="distributed" vertical="center"/>
    </xf>
    <xf numFmtId="38" fontId="2" fillId="0" borderId="22" xfId="49" applyFont="1" applyBorder="1" applyAlignment="1">
      <alignment horizontal="distributed"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Border="1" applyAlignment="1">
      <alignment horizontal="distributed" vertical="center"/>
    </xf>
    <xf numFmtId="38" fontId="2" fillId="0" borderId="25" xfId="49" applyFont="1" applyBorder="1" applyAlignment="1">
      <alignment horizontal="distributed" vertical="center"/>
    </xf>
    <xf numFmtId="38" fontId="2" fillId="0" borderId="12" xfId="49" applyFont="1" applyFill="1" applyBorder="1" applyAlignment="1">
      <alignment vertical="center"/>
    </xf>
    <xf numFmtId="38" fontId="2" fillId="0" borderId="26" xfId="49" applyFont="1" applyBorder="1" applyAlignment="1">
      <alignment horizontal="distributed" vertical="center"/>
    </xf>
    <xf numFmtId="38" fontId="2" fillId="0" borderId="27" xfId="49" applyFont="1" applyFill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2" fillId="0" borderId="29" xfId="49" applyFont="1" applyBorder="1" applyAlignment="1">
      <alignment horizontal="distributed" vertical="center"/>
    </xf>
    <xf numFmtId="38" fontId="2" fillId="0" borderId="30" xfId="49" applyFont="1" applyBorder="1" applyAlignment="1">
      <alignment horizontal="distributed" vertical="center"/>
    </xf>
    <xf numFmtId="38" fontId="2" fillId="0" borderId="31" xfId="49" applyFont="1" applyBorder="1" applyAlignment="1">
      <alignment horizontal="distributed" vertical="center"/>
    </xf>
    <xf numFmtId="38" fontId="2" fillId="0" borderId="32" xfId="49" applyFont="1" applyBorder="1" applyAlignment="1">
      <alignment horizontal="distributed" vertical="center"/>
    </xf>
    <xf numFmtId="38" fontId="2" fillId="0" borderId="33" xfId="49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0" xfId="49" applyFont="1" applyBorder="1" applyAlignment="1">
      <alignment horizontal="right" vertical="center"/>
    </xf>
    <xf numFmtId="38" fontId="2" fillId="0" borderId="34" xfId="49" applyFont="1" applyBorder="1" applyAlignment="1">
      <alignment horizontal="distributed" vertical="center"/>
    </xf>
    <xf numFmtId="38" fontId="5" fillId="0" borderId="13" xfId="49" applyFont="1" applyBorder="1" applyAlignment="1">
      <alignment horizontal="distributed" vertical="center"/>
    </xf>
    <xf numFmtId="38" fontId="2" fillId="0" borderId="35" xfId="49" applyFont="1" applyBorder="1" applyAlignment="1">
      <alignment horizontal="distributed" vertical="center"/>
    </xf>
    <xf numFmtId="38" fontId="2" fillId="0" borderId="36" xfId="49" applyFont="1" applyBorder="1" applyAlignment="1">
      <alignment horizontal="distributed" vertical="center"/>
    </xf>
    <xf numFmtId="38" fontId="2" fillId="0" borderId="0" xfId="49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6" fillId="0" borderId="31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6" fillId="0" borderId="30" xfId="49" applyFont="1" applyBorder="1" applyAlignment="1">
      <alignment horizontal="distributed" vertical="center"/>
    </xf>
    <xf numFmtId="38" fontId="6" fillId="0" borderId="37" xfId="49" applyFont="1" applyBorder="1" applyAlignment="1">
      <alignment horizontal="right" vertical="center"/>
    </xf>
    <xf numFmtId="38" fontId="6" fillId="0" borderId="22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38" fontId="2" fillId="0" borderId="27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38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" fontId="2" fillId="0" borderId="14" xfId="49" applyNumberFormat="1" applyFont="1" applyBorder="1" applyAlignment="1">
      <alignment vertical="center"/>
    </xf>
    <xf numFmtId="3" fontId="2" fillId="0" borderId="17" xfId="49" applyNumberFormat="1" applyFont="1" applyBorder="1" applyAlignment="1">
      <alignment vertical="center"/>
    </xf>
    <xf numFmtId="3" fontId="2" fillId="0" borderId="22" xfId="49" applyNumberFormat="1" applyFont="1" applyBorder="1" applyAlignment="1">
      <alignment vertical="center"/>
    </xf>
    <xf numFmtId="3" fontId="2" fillId="0" borderId="26" xfId="49" applyNumberFormat="1" applyFont="1" applyBorder="1" applyAlignment="1">
      <alignment vertical="center"/>
    </xf>
    <xf numFmtId="3" fontId="2" fillId="0" borderId="19" xfId="49" applyNumberFormat="1" applyFont="1" applyBorder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39" xfId="49" applyNumberFormat="1" applyFont="1" applyBorder="1" applyAlignment="1">
      <alignment vertical="center"/>
    </xf>
    <xf numFmtId="3" fontId="2" fillId="0" borderId="40" xfId="49" applyNumberFormat="1" applyFont="1" applyBorder="1" applyAlignment="1">
      <alignment vertical="center"/>
    </xf>
    <xf numFmtId="3" fontId="2" fillId="0" borderId="14" xfId="49" applyNumberFormat="1" applyFont="1" applyFill="1" applyBorder="1" applyAlignment="1">
      <alignment vertical="center"/>
    </xf>
    <xf numFmtId="3" fontId="2" fillId="0" borderId="41" xfId="49" applyNumberFormat="1" applyFont="1" applyBorder="1" applyAlignment="1">
      <alignment vertical="center"/>
    </xf>
    <xf numFmtId="3" fontId="2" fillId="0" borderId="29" xfId="49" applyNumberFormat="1" applyFont="1" applyBorder="1" applyAlignment="1">
      <alignment vertical="center"/>
    </xf>
    <xf numFmtId="3" fontId="2" fillId="0" borderId="42" xfId="49" applyNumberFormat="1" applyFont="1" applyBorder="1" applyAlignment="1">
      <alignment vertical="center"/>
    </xf>
    <xf numFmtId="3" fontId="2" fillId="0" borderId="17" xfId="49" applyNumberFormat="1" applyFont="1" applyFill="1" applyBorder="1" applyAlignment="1">
      <alignment vertical="center"/>
    </xf>
    <xf numFmtId="3" fontId="2" fillId="0" borderId="11" xfId="49" applyNumberFormat="1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2" fillId="0" borderId="11" xfId="49" applyFont="1" applyBorder="1" applyAlignment="1">
      <alignment horizontal="distributed" vertical="center" indent="1"/>
    </xf>
    <xf numFmtId="38" fontId="2" fillId="0" borderId="11" xfId="49" applyFont="1" applyBorder="1" applyAlignment="1">
      <alignment horizontal="distributed" vertical="center" wrapText="1" indent="1"/>
    </xf>
    <xf numFmtId="38" fontId="2" fillId="0" borderId="40" xfId="49" applyFont="1" applyBorder="1" applyAlignment="1">
      <alignment horizontal="distributed" vertical="center"/>
    </xf>
    <xf numFmtId="38" fontId="2" fillId="0" borderId="43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9" fillId="0" borderId="17" xfId="49" applyFont="1" applyBorder="1" applyAlignment="1">
      <alignment horizontal="distributed" vertical="center"/>
    </xf>
    <xf numFmtId="38" fontId="9" fillId="0" borderId="19" xfId="49" applyFont="1" applyBorder="1" applyAlignment="1">
      <alignment horizontal="distributed" vertical="center"/>
    </xf>
    <xf numFmtId="38" fontId="9" fillId="0" borderId="22" xfId="49" applyFont="1" applyBorder="1" applyAlignment="1">
      <alignment horizontal="distributed" vertical="center"/>
    </xf>
    <xf numFmtId="38" fontId="9" fillId="0" borderId="30" xfId="49" applyFont="1" applyBorder="1" applyAlignment="1">
      <alignment horizontal="distributed" vertical="center"/>
    </xf>
    <xf numFmtId="38" fontId="9" fillId="0" borderId="31" xfId="49" applyFont="1" applyBorder="1" applyAlignment="1">
      <alignment horizontal="distributed" vertical="center"/>
    </xf>
    <xf numFmtId="38" fontId="2" fillId="0" borderId="44" xfId="49" applyFont="1" applyBorder="1" applyAlignment="1">
      <alignment horizontal="distributed" vertical="center" indent="2"/>
    </xf>
    <xf numFmtId="38" fontId="2" fillId="0" borderId="42" xfId="49" applyFont="1" applyBorder="1" applyAlignment="1">
      <alignment horizontal="distributed" vertical="center" indent="2"/>
    </xf>
    <xf numFmtId="38" fontId="2" fillId="0" borderId="4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44" xfId="49" applyFont="1" applyBorder="1" applyAlignment="1">
      <alignment horizontal="distributed" vertical="center"/>
    </xf>
    <xf numFmtId="38" fontId="2" fillId="0" borderId="25" xfId="49" applyFont="1" applyBorder="1" applyAlignment="1">
      <alignment horizontal="distributed" vertical="center"/>
    </xf>
    <xf numFmtId="38" fontId="2" fillId="0" borderId="42" xfId="49" applyFont="1" applyBorder="1" applyAlignment="1">
      <alignment horizontal="distributed" vertical="center"/>
    </xf>
    <xf numFmtId="38" fontId="2" fillId="0" borderId="33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5" fillId="0" borderId="44" xfId="49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3" fillId="0" borderId="0" xfId="49" applyFont="1" applyAlignment="1">
      <alignment horizontal="distributed" vertical="center"/>
    </xf>
    <xf numFmtId="38" fontId="6" fillId="0" borderId="33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4" fillId="0" borderId="45" xfId="49" applyFont="1" applyBorder="1" applyAlignment="1">
      <alignment horizontal="center" vertical="center"/>
    </xf>
    <xf numFmtId="38" fontId="2" fillId="0" borderId="37" xfId="49" applyFont="1" applyBorder="1" applyAlignment="1">
      <alignment horizontal="distributed" vertical="center"/>
    </xf>
    <xf numFmtId="38" fontId="2" fillId="0" borderId="46" xfId="49" applyFont="1" applyBorder="1" applyAlignment="1">
      <alignment horizontal="distributed" vertical="center"/>
    </xf>
    <xf numFmtId="38" fontId="2" fillId="0" borderId="37" xfId="49" applyFont="1" applyBorder="1" applyAlignment="1">
      <alignment horizontal="right" vertical="center"/>
    </xf>
    <xf numFmtId="38" fontId="2" fillId="0" borderId="46" xfId="49" applyFont="1" applyBorder="1" applyAlignment="1">
      <alignment horizontal="right" vertical="center"/>
    </xf>
    <xf numFmtId="38" fontId="5" fillId="0" borderId="25" xfId="49" applyFont="1" applyBorder="1" applyAlignment="1">
      <alignment horizontal="center" vertical="center"/>
    </xf>
    <xf numFmtId="38" fontId="6" fillId="0" borderId="47" xfId="49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121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75">
        <v>405506000</v>
      </c>
      <c r="D5" s="75">
        <v>395135081</v>
      </c>
      <c r="E5" s="75">
        <f>C5-D5</f>
        <v>10370919</v>
      </c>
      <c r="F5" s="8"/>
    </row>
    <row r="6" spans="1:6" ht="12" customHeight="1">
      <c r="A6" s="9"/>
      <c r="B6" s="90" t="s">
        <v>134</v>
      </c>
      <c r="C6" s="70">
        <v>165708000</v>
      </c>
      <c r="D6" s="70">
        <v>165931724</v>
      </c>
      <c r="E6" s="70">
        <f aca="true" t="shared" si="0" ref="E6:E24">C6-D6</f>
        <v>-223724</v>
      </c>
      <c r="F6" s="11"/>
    </row>
    <row r="7" spans="1:6" ht="12" customHeight="1">
      <c r="A7" s="9"/>
      <c r="B7" s="90" t="s">
        <v>6</v>
      </c>
      <c r="C7" s="70">
        <v>180571000</v>
      </c>
      <c r="D7" s="70">
        <v>170835566</v>
      </c>
      <c r="E7" s="70">
        <f t="shared" si="0"/>
        <v>9735434</v>
      </c>
      <c r="F7" s="11"/>
    </row>
    <row r="8" spans="1:6" ht="12" customHeight="1">
      <c r="A8" s="9"/>
      <c r="B8" s="90" t="s">
        <v>135</v>
      </c>
      <c r="C8" s="70">
        <v>16522000</v>
      </c>
      <c r="D8" s="70">
        <v>15662100</v>
      </c>
      <c r="E8" s="70">
        <f t="shared" si="0"/>
        <v>859900</v>
      </c>
      <c r="F8" s="11"/>
    </row>
    <row r="9" spans="1:6" ht="12" customHeight="1">
      <c r="A9" s="9"/>
      <c r="B9" s="90" t="s">
        <v>7</v>
      </c>
      <c r="C9" s="70">
        <v>42525000</v>
      </c>
      <c r="D9" s="70">
        <v>42515991</v>
      </c>
      <c r="E9" s="70">
        <f t="shared" si="0"/>
        <v>9009</v>
      </c>
      <c r="F9" s="11"/>
    </row>
    <row r="10" spans="1:6" ht="12" customHeight="1">
      <c r="A10" s="9"/>
      <c r="B10" s="91" t="s">
        <v>8</v>
      </c>
      <c r="C10" s="76">
        <v>180000</v>
      </c>
      <c r="D10" s="76">
        <v>189700</v>
      </c>
      <c r="E10" s="76">
        <f t="shared" si="0"/>
        <v>-9700</v>
      </c>
      <c r="F10" s="13"/>
    </row>
    <row r="11" spans="1:6" ht="12" customHeight="1">
      <c r="A11" s="6" t="s">
        <v>9</v>
      </c>
      <c r="B11" s="7"/>
      <c r="C11" s="69">
        <v>29966000</v>
      </c>
      <c r="D11" s="69">
        <v>28348727</v>
      </c>
      <c r="E11" s="69">
        <f t="shared" si="0"/>
        <v>1617273</v>
      </c>
      <c r="F11" s="8"/>
    </row>
    <row r="12" spans="1:6" ht="12" customHeight="1">
      <c r="A12" s="9"/>
      <c r="B12" s="87" t="s">
        <v>9</v>
      </c>
      <c r="C12" s="76">
        <v>29466000</v>
      </c>
      <c r="D12" s="76">
        <v>27857544</v>
      </c>
      <c r="E12" s="76">
        <f t="shared" si="0"/>
        <v>1608456</v>
      </c>
      <c r="F12" s="88"/>
    </row>
    <row r="13" spans="1:6" ht="12" customHeight="1">
      <c r="A13" s="9"/>
      <c r="B13" s="10" t="s">
        <v>131</v>
      </c>
      <c r="C13" s="70">
        <v>250000</v>
      </c>
      <c r="D13" s="70">
        <v>245743</v>
      </c>
      <c r="E13" s="70">
        <f t="shared" si="0"/>
        <v>4257</v>
      </c>
      <c r="F13" s="11"/>
    </row>
    <row r="14" spans="1:6" ht="12" customHeight="1">
      <c r="A14" s="9"/>
      <c r="B14" s="87" t="s">
        <v>132</v>
      </c>
      <c r="C14" s="76">
        <v>250000</v>
      </c>
      <c r="D14" s="76">
        <v>245440</v>
      </c>
      <c r="E14" s="76">
        <f t="shared" si="0"/>
        <v>4560</v>
      </c>
      <c r="F14" s="88"/>
    </row>
    <row r="15" spans="1:6" ht="12" customHeight="1">
      <c r="A15" s="6" t="s">
        <v>119</v>
      </c>
      <c r="B15" s="7"/>
      <c r="C15" s="69">
        <v>28139000</v>
      </c>
      <c r="D15" s="69">
        <v>28224570</v>
      </c>
      <c r="E15" s="75">
        <f t="shared" si="0"/>
        <v>-85570</v>
      </c>
      <c r="F15" s="8"/>
    </row>
    <row r="16" spans="1:6" ht="12" customHeight="1">
      <c r="A16" s="9"/>
      <c r="B16" s="10" t="s">
        <v>113</v>
      </c>
      <c r="C16" s="70">
        <v>27399000</v>
      </c>
      <c r="D16" s="70">
        <v>27485525</v>
      </c>
      <c r="E16" s="70">
        <f t="shared" si="0"/>
        <v>-86525</v>
      </c>
      <c r="F16" s="11"/>
    </row>
    <row r="17" spans="1:6" ht="12" customHeight="1">
      <c r="A17" s="14"/>
      <c r="B17" s="15" t="s">
        <v>118</v>
      </c>
      <c r="C17" s="71">
        <v>740000</v>
      </c>
      <c r="D17" s="71">
        <v>739045</v>
      </c>
      <c r="E17" s="76">
        <f t="shared" si="0"/>
        <v>955</v>
      </c>
      <c r="F17" s="16"/>
    </row>
    <row r="18" spans="1:6" ht="12" customHeight="1">
      <c r="A18" s="17" t="s">
        <v>10</v>
      </c>
      <c r="B18" s="7"/>
      <c r="C18" s="74">
        <v>125000</v>
      </c>
      <c r="D18" s="74">
        <v>0</v>
      </c>
      <c r="E18" s="75">
        <f t="shared" si="0"/>
        <v>125000</v>
      </c>
      <c r="F18" s="8"/>
    </row>
    <row r="19" spans="1:6" ht="12" customHeight="1">
      <c r="A19" s="6" t="s">
        <v>12</v>
      </c>
      <c r="B19" s="7"/>
      <c r="C19" s="74">
        <v>1405000</v>
      </c>
      <c r="D19" s="74">
        <v>1237921</v>
      </c>
      <c r="E19" s="75">
        <f t="shared" si="0"/>
        <v>167079</v>
      </c>
      <c r="F19" s="8"/>
    </row>
    <row r="20" spans="1:6" ht="12" customHeight="1">
      <c r="A20" s="6" t="s">
        <v>13</v>
      </c>
      <c r="B20" s="7"/>
      <c r="C20" s="74">
        <v>238000</v>
      </c>
      <c r="D20" s="74">
        <v>238000</v>
      </c>
      <c r="E20" s="75">
        <f t="shared" si="0"/>
        <v>0</v>
      </c>
      <c r="F20" s="8"/>
    </row>
    <row r="21" spans="1:6" ht="12" customHeight="1">
      <c r="A21" s="6" t="s">
        <v>14</v>
      </c>
      <c r="B21" s="7"/>
      <c r="C21" s="74">
        <v>10000</v>
      </c>
      <c r="D21" s="74">
        <v>35711</v>
      </c>
      <c r="E21" s="75">
        <f t="shared" si="0"/>
        <v>-25711</v>
      </c>
      <c r="F21" s="8"/>
    </row>
    <row r="22" spans="1:6" ht="12" customHeight="1">
      <c r="A22" s="6" t="s">
        <v>15</v>
      </c>
      <c r="B22" s="7"/>
      <c r="C22" s="74">
        <v>0</v>
      </c>
      <c r="D22" s="74">
        <f>'鹿児島本部会計'!D20+'特養'!D20+'短期 '!D20+'通所（一般）'!D20+'通所（認知症）'!D20+'訪問介護 '!D20+'訪問入浴'!D20+'生活福祉'!D20+'居宅介護'!D20+'訪問給食'!D20+'総合支援'!D20</f>
        <v>0</v>
      </c>
      <c r="E22" s="75">
        <f t="shared" si="0"/>
        <v>0</v>
      </c>
      <c r="F22" s="8"/>
    </row>
    <row r="23" spans="1:6" ht="12" customHeight="1">
      <c r="A23" s="6" t="s">
        <v>16</v>
      </c>
      <c r="B23" s="7"/>
      <c r="C23" s="74">
        <v>12950000</v>
      </c>
      <c r="D23" s="74">
        <v>12950000</v>
      </c>
      <c r="E23" s="75">
        <f t="shared" si="0"/>
        <v>0</v>
      </c>
      <c r="F23" s="8"/>
    </row>
    <row r="24" spans="1:6" ht="15" customHeight="1">
      <c r="A24" s="99" t="s">
        <v>17</v>
      </c>
      <c r="B24" s="100"/>
      <c r="C24" s="74">
        <v>478339000</v>
      </c>
      <c r="D24" s="74">
        <v>466170010</v>
      </c>
      <c r="E24" s="74">
        <f t="shared" si="0"/>
        <v>12168990</v>
      </c>
      <c r="F24" s="19"/>
    </row>
    <row r="25" ht="15" customHeight="1">
      <c r="A25" s="1" t="s">
        <v>18</v>
      </c>
    </row>
    <row r="26" spans="1:6" ht="18.75" customHeight="1">
      <c r="A26" s="95" t="s">
        <v>133</v>
      </c>
      <c r="B26" s="96"/>
      <c r="C26" s="85" t="s">
        <v>122</v>
      </c>
      <c r="D26" s="86" t="s">
        <v>123</v>
      </c>
      <c r="E26" s="85" t="s">
        <v>124</v>
      </c>
      <c r="F26" s="5" t="s">
        <v>4</v>
      </c>
    </row>
    <row r="27" spans="1:6" ht="12" customHeight="1">
      <c r="A27" s="6" t="s">
        <v>19</v>
      </c>
      <c r="B27" s="7"/>
      <c r="C27" s="75">
        <v>324440000</v>
      </c>
      <c r="D27" s="75">
        <v>320977903</v>
      </c>
      <c r="E27" s="75">
        <f aca="true" t="shared" si="1" ref="E27:E69">C27-D27</f>
        <v>3462097</v>
      </c>
      <c r="F27" s="8"/>
    </row>
    <row r="28" spans="1:6" ht="12" customHeight="1">
      <c r="A28" s="9"/>
      <c r="B28" s="10" t="s">
        <v>20</v>
      </c>
      <c r="C28" s="70">
        <v>116063000</v>
      </c>
      <c r="D28" s="70">
        <v>115762676</v>
      </c>
      <c r="E28" s="70">
        <f t="shared" si="1"/>
        <v>300324</v>
      </c>
      <c r="F28" s="11"/>
    </row>
    <row r="29" spans="1:6" ht="12" customHeight="1">
      <c r="A29" s="9"/>
      <c r="B29" s="10" t="s">
        <v>21</v>
      </c>
      <c r="C29" s="70">
        <v>63680000</v>
      </c>
      <c r="D29" s="70">
        <v>63961148</v>
      </c>
      <c r="E29" s="70">
        <f t="shared" si="1"/>
        <v>-281148</v>
      </c>
      <c r="F29" s="11"/>
    </row>
    <row r="30" spans="1:6" ht="12" customHeight="1">
      <c r="A30" s="9"/>
      <c r="B30" s="10" t="s">
        <v>22</v>
      </c>
      <c r="C30" s="70">
        <v>100457000</v>
      </c>
      <c r="D30" s="70">
        <v>96504602</v>
      </c>
      <c r="E30" s="70">
        <f t="shared" si="1"/>
        <v>3952398</v>
      </c>
      <c r="F30" s="11"/>
    </row>
    <row r="31" spans="1:6" ht="12" customHeight="1">
      <c r="A31" s="9"/>
      <c r="B31" s="10" t="s">
        <v>23</v>
      </c>
      <c r="C31" s="70">
        <v>2004000</v>
      </c>
      <c r="D31" s="70">
        <v>2527343</v>
      </c>
      <c r="E31" s="70">
        <f t="shared" si="1"/>
        <v>-523343</v>
      </c>
      <c r="F31" s="11"/>
    </row>
    <row r="32" spans="1:6" ht="12" customHeight="1">
      <c r="A32" s="9"/>
      <c r="B32" s="10" t="s">
        <v>24</v>
      </c>
      <c r="C32" s="70">
        <v>6085000</v>
      </c>
      <c r="D32" s="70">
        <v>5945100</v>
      </c>
      <c r="E32" s="70">
        <f t="shared" si="1"/>
        <v>139900</v>
      </c>
      <c r="F32" s="11"/>
    </row>
    <row r="33" spans="1:6" ht="12" customHeight="1">
      <c r="A33" s="14"/>
      <c r="B33" s="15" t="s">
        <v>25</v>
      </c>
      <c r="C33" s="76">
        <v>36151000</v>
      </c>
      <c r="D33" s="76">
        <v>36277034</v>
      </c>
      <c r="E33" s="76">
        <f t="shared" si="1"/>
        <v>-126034</v>
      </c>
      <c r="F33" s="16"/>
    </row>
    <row r="34" spans="1:6" ht="12" customHeight="1">
      <c r="A34" s="9" t="s">
        <v>26</v>
      </c>
      <c r="B34" s="20"/>
      <c r="C34" s="69">
        <v>49518000</v>
      </c>
      <c r="D34" s="69">
        <v>43732109</v>
      </c>
      <c r="E34" s="75">
        <f t="shared" si="1"/>
        <v>5785891</v>
      </c>
      <c r="F34" s="21"/>
    </row>
    <row r="35" spans="1:6" ht="12" customHeight="1">
      <c r="A35" s="9"/>
      <c r="B35" s="10" t="s">
        <v>27</v>
      </c>
      <c r="C35" s="72">
        <v>4007000</v>
      </c>
      <c r="D35" s="72">
        <v>3371878</v>
      </c>
      <c r="E35" s="70">
        <f t="shared" si="1"/>
        <v>635122</v>
      </c>
      <c r="F35" s="11"/>
    </row>
    <row r="36" spans="1:6" ht="12" customHeight="1">
      <c r="A36" s="9"/>
      <c r="B36" s="10" t="s">
        <v>28</v>
      </c>
      <c r="C36" s="72">
        <v>10464000</v>
      </c>
      <c r="D36" s="72">
        <v>9433140</v>
      </c>
      <c r="E36" s="70">
        <f t="shared" si="1"/>
        <v>1030860</v>
      </c>
      <c r="F36" s="11"/>
    </row>
    <row r="37" spans="1:6" ht="12" customHeight="1">
      <c r="A37" s="9"/>
      <c r="B37" s="10" t="s">
        <v>29</v>
      </c>
      <c r="C37" s="72">
        <v>396000</v>
      </c>
      <c r="D37" s="72">
        <v>181800</v>
      </c>
      <c r="E37" s="70">
        <f t="shared" si="1"/>
        <v>214200</v>
      </c>
      <c r="F37" s="11"/>
    </row>
    <row r="38" spans="1:6" ht="12" customHeight="1">
      <c r="A38" s="9"/>
      <c r="B38" s="10" t="s">
        <v>30</v>
      </c>
      <c r="C38" s="72">
        <v>1052000</v>
      </c>
      <c r="D38" s="72">
        <v>942930</v>
      </c>
      <c r="E38" s="70">
        <f t="shared" si="1"/>
        <v>109070</v>
      </c>
      <c r="F38" s="11"/>
    </row>
    <row r="39" spans="1:6" ht="12" customHeight="1">
      <c r="A39" s="9"/>
      <c r="B39" s="10" t="s">
        <v>31</v>
      </c>
      <c r="C39" s="72">
        <v>660000</v>
      </c>
      <c r="D39" s="72">
        <v>498100</v>
      </c>
      <c r="E39" s="70">
        <f t="shared" si="1"/>
        <v>161900</v>
      </c>
      <c r="F39" s="11"/>
    </row>
    <row r="40" spans="1:6" ht="12" customHeight="1">
      <c r="A40" s="9"/>
      <c r="B40" s="10" t="s">
        <v>32</v>
      </c>
      <c r="C40" s="72">
        <v>1695000</v>
      </c>
      <c r="D40" s="72">
        <v>1730750</v>
      </c>
      <c r="E40" s="70">
        <f t="shared" si="1"/>
        <v>-35750</v>
      </c>
      <c r="F40" s="11"/>
    </row>
    <row r="41" spans="1:6" ht="12" customHeight="1">
      <c r="A41" s="9"/>
      <c r="B41" s="20" t="s">
        <v>33</v>
      </c>
      <c r="C41" s="72">
        <v>2422000</v>
      </c>
      <c r="D41" s="72">
        <v>2315143</v>
      </c>
      <c r="E41" s="70">
        <f t="shared" si="1"/>
        <v>106857</v>
      </c>
      <c r="F41" s="11"/>
    </row>
    <row r="42" spans="1:6" ht="12" customHeight="1">
      <c r="A42" s="9"/>
      <c r="B42" s="10" t="s">
        <v>34</v>
      </c>
      <c r="C42" s="72">
        <v>510000</v>
      </c>
      <c r="D42" s="72">
        <v>422121</v>
      </c>
      <c r="E42" s="70">
        <f t="shared" si="1"/>
        <v>87879</v>
      </c>
      <c r="F42" s="11"/>
    </row>
    <row r="43" spans="1:6" ht="12" customHeight="1">
      <c r="A43" s="9"/>
      <c r="B43" s="10" t="s">
        <v>35</v>
      </c>
      <c r="C43" s="72">
        <v>4825000</v>
      </c>
      <c r="D43" s="72">
        <v>3818075</v>
      </c>
      <c r="E43" s="70">
        <f t="shared" si="1"/>
        <v>1006925</v>
      </c>
      <c r="F43" s="11"/>
    </row>
    <row r="44" spans="1:6" ht="12" customHeight="1">
      <c r="A44" s="9"/>
      <c r="B44" s="10" t="s">
        <v>36</v>
      </c>
      <c r="C44" s="72">
        <v>2158000</v>
      </c>
      <c r="D44" s="72">
        <v>2095963</v>
      </c>
      <c r="E44" s="70">
        <f t="shared" si="1"/>
        <v>62037</v>
      </c>
      <c r="F44" s="11"/>
    </row>
    <row r="45" spans="1:6" ht="12" customHeight="1">
      <c r="A45" s="9"/>
      <c r="B45" s="10" t="s">
        <v>37</v>
      </c>
      <c r="C45" s="72">
        <v>176000</v>
      </c>
      <c r="D45" s="72">
        <v>59708</v>
      </c>
      <c r="E45" s="70">
        <f t="shared" si="1"/>
        <v>116292</v>
      </c>
      <c r="F45" s="11"/>
    </row>
    <row r="46" spans="1:6" ht="12" customHeight="1">
      <c r="A46" s="9"/>
      <c r="B46" s="10" t="s">
        <v>38</v>
      </c>
      <c r="C46" s="72">
        <v>758000</v>
      </c>
      <c r="D46" s="72">
        <v>544282</v>
      </c>
      <c r="E46" s="70">
        <f t="shared" si="1"/>
        <v>213718</v>
      </c>
      <c r="F46" s="11"/>
    </row>
    <row r="47" spans="1:6" ht="12" customHeight="1">
      <c r="A47" s="9"/>
      <c r="B47" s="10" t="s">
        <v>39</v>
      </c>
      <c r="C47" s="72">
        <v>14181000</v>
      </c>
      <c r="D47" s="72">
        <v>13224230</v>
      </c>
      <c r="E47" s="70">
        <f t="shared" si="1"/>
        <v>956770</v>
      </c>
      <c r="F47" s="11"/>
    </row>
    <row r="48" spans="1:6" ht="12" customHeight="1">
      <c r="A48" s="9"/>
      <c r="B48" s="10" t="s">
        <v>40</v>
      </c>
      <c r="C48" s="72">
        <v>872000</v>
      </c>
      <c r="D48" s="72">
        <v>714646</v>
      </c>
      <c r="E48" s="70">
        <f t="shared" si="1"/>
        <v>157354</v>
      </c>
      <c r="F48" s="11"/>
    </row>
    <row r="49" spans="1:6" ht="12" customHeight="1">
      <c r="A49" s="9"/>
      <c r="B49" s="10" t="s">
        <v>41</v>
      </c>
      <c r="C49" s="72">
        <v>1237000</v>
      </c>
      <c r="D49" s="72">
        <v>878823</v>
      </c>
      <c r="E49" s="70">
        <f t="shared" si="1"/>
        <v>358177</v>
      </c>
      <c r="F49" s="11"/>
    </row>
    <row r="50" spans="1:6" ht="12" customHeight="1">
      <c r="A50" s="9"/>
      <c r="B50" s="10" t="s">
        <v>42</v>
      </c>
      <c r="C50" s="72">
        <v>2864000</v>
      </c>
      <c r="D50" s="72">
        <v>2573688</v>
      </c>
      <c r="E50" s="70">
        <f t="shared" si="1"/>
        <v>290312</v>
      </c>
      <c r="F50" s="11"/>
    </row>
    <row r="51" spans="1:6" ht="12" customHeight="1">
      <c r="A51" s="9"/>
      <c r="B51" s="10" t="s">
        <v>43</v>
      </c>
      <c r="C51" s="72">
        <v>265000</v>
      </c>
      <c r="D51" s="72">
        <v>255000</v>
      </c>
      <c r="E51" s="70">
        <f t="shared" si="1"/>
        <v>10000</v>
      </c>
      <c r="F51" s="11"/>
    </row>
    <row r="52" spans="1:6" ht="12" customHeight="1">
      <c r="A52" s="9"/>
      <c r="B52" s="10" t="s">
        <v>44</v>
      </c>
      <c r="C52" s="72">
        <v>484000</v>
      </c>
      <c r="D52" s="72">
        <v>216782</v>
      </c>
      <c r="E52" s="70">
        <f t="shared" si="1"/>
        <v>267218</v>
      </c>
      <c r="F52" s="11"/>
    </row>
    <row r="53" spans="1:6" ht="12" customHeight="1">
      <c r="A53" s="9"/>
      <c r="B53" s="10" t="s">
        <v>45</v>
      </c>
      <c r="C53" s="72">
        <v>480000</v>
      </c>
      <c r="D53" s="72">
        <v>440050</v>
      </c>
      <c r="E53" s="70">
        <f t="shared" si="1"/>
        <v>39950</v>
      </c>
      <c r="F53" s="11"/>
    </row>
    <row r="54" spans="1:6" ht="12" customHeight="1">
      <c r="A54" s="14"/>
      <c r="B54" s="15" t="s">
        <v>46</v>
      </c>
      <c r="C54" s="76">
        <v>12000</v>
      </c>
      <c r="D54" s="76">
        <v>15000</v>
      </c>
      <c r="E54" s="76">
        <f t="shared" si="1"/>
        <v>-3000</v>
      </c>
      <c r="F54" s="16"/>
    </row>
    <row r="55" spans="1:6" ht="12" customHeight="1">
      <c r="A55" s="9" t="s">
        <v>47</v>
      </c>
      <c r="B55" s="20"/>
      <c r="C55" s="69">
        <v>69714000</v>
      </c>
      <c r="D55" s="69">
        <v>65299971</v>
      </c>
      <c r="E55" s="75">
        <f t="shared" si="1"/>
        <v>4414029</v>
      </c>
      <c r="F55" s="21"/>
    </row>
    <row r="56" spans="1:6" ht="12" customHeight="1">
      <c r="A56" s="9"/>
      <c r="B56" s="10" t="s">
        <v>48</v>
      </c>
      <c r="C56" s="72">
        <v>29779000</v>
      </c>
      <c r="D56" s="72">
        <v>28827546</v>
      </c>
      <c r="E56" s="70">
        <f t="shared" si="1"/>
        <v>951454</v>
      </c>
      <c r="F56" s="11"/>
    </row>
    <row r="57" spans="1:6" ht="12" customHeight="1">
      <c r="A57" s="9"/>
      <c r="B57" s="10" t="s">
        <v>49</v>
      </c>
      <c r="C57" s="72">
        <v>958000</v>
      </c>
      <c r="D57" s="72">
        <v>932392</v>
      </c>
      <c r="E57" s="70">
        <f t="shared" si="1"/>
        <v>25608</v>
      </c>
      <c r="F57" s="11"/>
    </row>
    <row r="58" spans="1:6" ht="12" customHeight="1">
      <c r="A58" s="9"/>
      <c r="B58" s="10" t="s">
        <v>51</v>
      </c>
      <c r="C58" s="72">
        <v>1229000</v>
      </c>
      <c r="D58" s="72">
        <v>976324</v>
      </c>
      <c r="E58" s="70">
        <f t="shared" si="1"/>
        <v>252676</v>
      </c>
      <c r="F58" s="11"/>
    </row>
    <row r="59" spans="1:6" ht="12" customHeight="1">
      <c r="A59" s="9"/>
      <c r="B59" s="10" t="s">
        <v>33</v>
      </c>
      <c r="C59" s="72">
        <v>17976000</v>
      </c>
      <c r="D59" s="72">
        <v>17263153</v>
      </c>
      <c r="E59" s="70">
        <f t="shared" si="1"/>
        <v>712847</v>
      </c>
      <c r="F59" s="11"/>
    </row>
    <row r="60" spans="1:6" ht="12" customHeight="1">
      <c r="A60" s="9"/>
      <c r="B60" s="10" t="s">
        <v>34</v>
      </c>
      <c r="C60" s="72">
        <v>7779000</v>
      </c>
      <c r="D60" s="72">
        <v>6617457</v>
      </c>
      <c r="E60" s="70">
        <f t="shared" si="1"/>
        <v>1161543</v>
      </c>
      <c r="F60" s="11"/>
    </row>
    <row r="61" spans="1:6" ht="12" customHeight="1">
      <c r="A61" s="9"/>
      <c r="B61" s="10" t="s">
        <v>30</v>
      </c>
      <c r="C61" s="72">
        <v>5640000</v>
      </c>
      <c r="D61" s="72">
        <v>5251602</v>
      </c>
      <c r="E61" s="70">
        <f t="shared" si="1"/>
        <v>388398</v>
      </c>
      <c r="F61" s="11"/>
    </row>
    <row r="62" spans="1:6" ht="12" customHeight="1">
      <c r="A62" s="9"/>
      <c r="B62" s="10" t="s">
        <v>31</v>
      </c>
      <c r="C62" s="72">
        <v>2732000</v>
      </c>
      <c r="D62" s="72">
        <v>1980611</v>
      </c>
      <c r="E62" s="70">
        <f t="shared" si="1"/>
        <v>751389</v>
      </c>
      <c r="F62" s="11"/>
    </row>
    <row r="63" spans="1:6" ht="12" customHeight="1">
      <c r="A63" s="9"/>
      <c r="B63" s="10" t="s">
        <v>42</v>
      </c>
      <c r="C63" s="72">
        <v>3444000</v>
      </c>
      <c r="D63" s="72">
        <v>3389886</v>
      </c>
      <c r="E63" s="70">
        <f t="shared" si="1"/>
        <v>54114</v>
      </c>
      <c r="F63" s="11"/>
    </row>
    <row r="64" spans="1:6" ht="12" customHeight="1">
      <c r="A64" s="9"/>
      <c r="B64" s="10" t="s">
        <v>46</v>
      </c>
      <c r="C64" s="76">
        <v>177000</v>
      </c>
      <c r="D64" s="76">
        <v>61000</v>
      </c>
      <c r="E64" s="76">
        <f t="shared" si="1"/>
        <v>116000</v>
      </c>
      <c r="F64" s="13"/>
    </row>
    <row r="65" spans="1:6" ht="12" customHeight="1">
      <c r="A65" s="6" t="s">
        <v>53</v>
      </c>
      <c r="B65" s="7"/>
      <c r="C65" s="74">
        <v>357000</v>
      </c>
      <c r="D65" s="74">
        <v>357000</v>
      </c>
      <c r="E65" s="75">
        <f t="shared" si="1"/>
        <v>0</v>
      </c>
      <c r="F65" s="8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22"/>
    </row>
    <row r="67" spans="1:6" ht="12" customHeight="1">
      <c r="A67" s="6" t="s">
        <v>55</v>
      </c>
      <c r="B67" s="7"/>
      <c r="C67" s="74">
        <v>12950000</v>
      </c>
      <c r="D67" s="74">
        <v>12950000</v>
      </c>
      <c r="E67" s="75">
        <f t="shared" si="1"/>
        <v>0</v>
      </c>
      <c r="F67" s="22"/>
    </row>
    <row r="68" spans="1:6" ht="15" customHeight="1">
      <c r="A68" s="99" t="s">
        <v>56</v>
      </c>
      <c r="B68" s="100"/>
      <c r="C68" s="74">
        <v>456979000</v>
      </c>
      <c r="D68" s="74">
        <v>443316983</v>
      </c>
      <c r="E68" s="75">
        <f t="shared" si="1"/>
        <v>13662017</v>
      </c>
      <c r="F68" s="23"/>
    </row>
    <row r="69" spans="1:6" ht="15" customHeight="1">
      <c r="A69" s="110" t="s">
        <v>57</v>
      </c>
      <c r="B69" s="111"/>
      <c r="C69" s="74">
        <v>21360000</v>
      </c>
      <c r="D69" s="74">
        <v>22853027</v>
      </c>
      <c r="E69" s="74">
        <f t="shared" si="1"/>
        <v>-1493027</v>
      </c>
      <c r="F69" s="24"/>
    </row>
    <row r="75" ht="15" customHeight="1">
      <c r="A75" s="1" t="s">
        <v>0</v>
      </c>
    </row>
    <row r="76" spans="1:4" ht="18.75" customHeight="1" thickBot="1">
      <c r="A76" s="109" t="str">
        <f>A2</f>
        <v>経理区分計</v>
      </c>
      <c r="B76" s="109"/>
      <c r="C76" s="25"/>
      <c r="D76" s="26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75">
        <v>0</v>
      </c>
      <c r="D79" s="75"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2">
        <v>0</v>
      </c>
      <c r="D81" s="72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75">
        <v>0</v>
      </c>
      <c r="D82" s="75"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2">
        <v>0</v>
      </c>
      <c r="D84" s="72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75">
        <v>0</v>
      </c>
      <c r="D85" s="75"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2">
        <v>0</v>
      </c>
      <c r="D87" s="72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69">
        <v>0</v>
      </c>
      <c r="D88" s="69"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75">
        <v>10443600</v>
      </c>
      <c r="D89" s="75">
        <v>10443600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f>'鹿児島本部会計'!D90+'特養'!D90+'短期 '!D90+'通所（一般）'!D90+'通所（認知症）'!D90+'訪問介護 '!D90+'訪問入浴'!D90+'生活福祉'!D90+'居宅介護'!D90+'訪問給食'!D90+'総合支援'!D90</f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f>'鹿児島本部会計'!D91+'特養'!D91+'短期 '!D91+'通所（一般）'!D91+'通所（認知症）'!D91+'訪問介護 '!D91+'訪問入浴'!D91+'生活福祉'!D91+'居宅介護'!D91+'訪問給食'!D91+'総合支援'!D91</f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f>'鹿児島本部会計'!D92+'特養'!D92+'短期 '!D92+'通所（一般）'!D92+'通所（認知症）'!D92+'訪問介護 '!D92+'訪問入浴'!D92+'生活福祉'!D92+'居宅介護'!D92+'訪問給食'!D92+'総合支援'!D92</f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f>'鹿児島本部会計'!D93+'特養'!D93+'短期 '!D93+'通所（一般）'!D93+'通所（認知症）'!D93+'訪問介護 '!D93+'訪問入浴'!D93+'生活福祉'!D93+'居宅介護'!D93+'訪問給食'!D93+'総合支援'!D93</f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9860000</v>
      </c>
      <c r="D94" s="70">
        <v>9780480</v>
      </c>
      <c r="E94" s="70">
        <f t="shared" si="2"/>
        <v>79520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f>'鹿児島本部会計'!D95+'特養'!D95+'短期 '!D95+'通所（一般）'!D95+'通所（認知症）'!D95+'訪問介護 '!D95+'訪問入浴'!D95+'生活福祉'!D95+'居宅介護'!D95+'訪問給食'!D95+'総合支援'!D95</f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f>'鹿児島本部会計'!D96+'特養'!D96+'短期 '!D96+'通所（一般）'!D96+'通所（認知症）'!D96+'訪問介護 '!D96+'訪問入浴'!D96+'生活福祉'!D96+'居宅介護'!D96+'訪問給食'!D96+'総合支援'!D96</f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f>'鹿児島本部会計'!D97+'特養'!D97+'短期 '!D97+'通所（一般）'!D97+'通所（認知症）'!D97+'訪問介護 '!D97+'訪問入浴'!D97+'生活福祉'!D97+'居宅介護'!D97+'訪問給食'!D97+'総合支援'!D97</f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2">
        <v>583600</v>
      </c>
      <c r="D98" s="72">
        <v>663120</v>
      </c>
      <c r="E98" s="76">
        <f t="shared" si="2"/>
        <v>-79520</v>
      </c>
      <c r="F98" s="42" t="s">
        <v>127</v>
      </c>
    </row>
    <row r="99" spans="1:6" ht="15" customHeight="1">
      <c r="A99" s="97" t="s">
        <v>79</v>
      </c>
      <c r="B99" s="98"/>
      <c r="C99" s="69">
        <v>10443600</v>
      </c>
      <c r="D99" s="69">
        <v>10443600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-10443600</v>
      </c>
      <c r="D100" s="74">
        <v>-10443600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75">
        <v>0</v>
      </c>
      <c r="D103" s="75">
        <f>'鹿児島本部会計'!D103+'特養'!D103+'短期 '!D103+'通所（一般）'!D103+'通所（認知症）'!D103+'訪問介護 '!D103+'訪問入浴'!D103+'生活福祉'!D103+'居宅介護'!D103+'訪問給食'!D103+'総合支援'!D103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f>'鹿児島本部会計'!D104+'特養'!D104+'短期 '!D104+'通所（一般）'!D104+'通所（認知症）'!D104+'訪問介護 '!D104+'訪問入浴'!D104+'生活福祉'!D104+'居宅介護'!D104+'訪問給食'!D104+'総合支援'!D104</f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6">
        <v>0</v>
      </c>
      <c r="D105" s="76">
        <f>'鹿児島本部会計'!D105+'特養'!D105+'短期 '!D105+'通所（一般）'!D105+'通所（認知症）'!D105+'訪問介護 '!D105+'訪問入浴'!D105+'生活福祉'!D105+'居宅介護'!D105+'訪問給食'!D105+'総合支援'!D105</f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75">
        <v>0</v>
      </c>
      <c r="D106" s="75">
        <f>'鹿児島本部会計'!D106+'特養'!D106+'短期 '!D106+'通所（一般）'!D106+'通所（認知症）'!D106+'訪問介護 '!D106+'訪問入浴'!D106+'生活福祉'!D106+'居宅介護'!D106+'訪問給食'!D106+'総合支援'!D106</f>
        <v>0</v>
      </c>
      <c r="E106" s="75">
        <f t="shared" si="3"/>
        <v>0</v>
      </c>
      <c r="F106" s="50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f>'鹿児島本部会計'!D107+'特養'!D107+'短期 '!D107+'通所（一般）'!D107+'通所（認知症）'!D107+'訪問介護 '!D107+'訪問入浴'!D107+'生活福祉'!D107+'居宅介護'!D107+'訪問給食'!D107+'総合支援'!D107</f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6">
        <v>0</v>
      </c>
      <c r="D108" s="76">
        <f>'鹿児島本部会計'!D108+'特養'!D108+'短期 '!D108+'通所（一般）'!D108+'通所（認知症）'!D108+'訪問介護 '!D108+'訪問入浴'!D108+'生活福祉'!D108+'居宅介護'!D108+'訪問給食'!D108+'総合支援'!D108</f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75">
        <v>0</v>
      </c>
      <c r="D109" s="75">
        <f>'鹿児島本部会計'!D109+'特養'!D109+'短期 '!D109+'通所（一般）'!D109+'通所（認知症）'!D109+'訪問介護 '!D109+'訪問入浴'!D109+'生活福祉'!D109+'居宅介護'!D109+'訪問給食'!D109+'総合支援'!D109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f>'鹿児島本部会計'!D110+'特養'!D110+'短期 '!D110+'通所（一般）'!D110+'通所（認知症）'!D110+'訪問介護 '!D110+'訪問入浴'!D110+'生活福祉'!D110+'居宅介護'!D110+'訪問給食'!D110+'総合支援'!D110</f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75">
        <v>2056000</v>
      </c>
      <c r="D111" s="75">
        <v>2045143</v>
      </c>
      <c r="E111" s="75">
        <f t="shared" si="3"/>
        <v>10857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f>'鹿児島本部会計'!D112+'特養'!D112+'短期 '!D112+'通所（一般）'!D112+'通所（認知症）'!D112+'訪問介護 '!D112+'訪問入浴'!D112+'生活福祉'!D112+'居宅介護'!D112+'訪問給食'!D112+'総合支援'!D112</f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0">
        <v>0</v>
      </c>
      <c r="D113" s="70">
        <f>'鹿児島本部会計'!D113+'特養'!D113+'短期 '!D113+'通所（一般）'!D113+'通所（認知症）'!D113+'訪問介護 '!D113+'訪問入浴'!D113+'生活福祉'!D113+'居宅介護'!D113+'訪問給食'!D113+'総合支援'!D113</f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6">
        <v>2056000</v>
      </c>
      <c r="D114" s="76">
        <v>2045143</v>
      </c>
      <c r="E114" s="76">
        <f t="shared" si="3"/>
        <v>10857</v>
      </c>
      <c r="F114" s="11"/>
    </row>
    <row r="115" spans="1:6" ht="15" customHeight="1">
      <c r="A115" s="99" t="s">
        <v>93</v>
      </c>
      <c r="B115" s="101"/>
      <c r="C115" s="75">
        <v>2056000</v>
      </c>
      <c r="D115" s="75">
        <v>2045143</v>
      </c>
      <c r="E115" s="75">
        <f t="shared" si="3"/>
        <v>10857</v>
      </c>
      <c r="F115" s="23"/>
    </row>
    <row r="116" spans="1:6" ht="12" customHeight="1">
      <c r="A116" s="32" t="s">
        <v>94</v>
      </c>
      <c r="B116" s="33"/>
      <c r="C116" s="75">
        <v>2000000</v>
      </c>
      <c r="D116" s="75">
        <v>2000000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2000000</v>
      </c>
      <c r="D117" s="70">
        <v>2000000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6">
        <v>0</v>
      </c>
      <c r="D118" s="76">
        <f>'鹿児島本部会計'!D118+'特養'!D118+'短期 '!D118+'通所（一般）'!D118+'通所（認知症）'!D118+'訪問介護 '!D118+'訪問入浴'!D118+'生活福祉'!D118+'居宅介護'!D118+'訪問給食'!D118+'総合支援'!D118</f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5">
        <v>0</v>
      </c>
      <c r="D119" s="75">
        <f>'鹿児島本部会計'!D119+'特養'!D119+'短期 '!D119+'通所（一般）'!D119+'通所（認知症）'!D119+'訪問介護 '!D119+'訪問入浴'!D119+'生活福祉'!D119+'居宅介護'!D119+'訪問給食'!D119+'総合支援'!D119</f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5">
        <v>3062000</v>
      </c>
      <c r="D120" s="75">
        <v>2693750</v>
      </c>
      <c r="E120" s="75">
        <f t="shared" si="3"/>
        <v>368250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'鹿児島本部会計'!D121+'特養'!D121+'短期 '!D121+'通所（一般）'!D121+'通所（認知症）'!D121+'訪問介護 '!D121+'訪問入浴'!D121+'生活福祉'!D121+'居宅介護'!D121+'訪問給食'!D121+'総合支援'!D121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6">
        <v>0</v>
      </c>
      <c r="D122" s="76">
        <f>'鹿児島本部会計'!D122+'特養'!D122+'短期 '!D122+'通所（一般）'!D122+'通所（認知症）'!D122+'訪問介護 '!D122+'訪問入浴'!D122+'生活福祉'!D122+'居宅介護'!D122+'訪問給食'!D122+'総合支援'!D122</f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5">
        <v>5062000</v>
      </c>
      <c r="D123" s="75">
        <v>4693750</v>
      </c>
      <c r="E123" s="75">
        <f t="shared" si="3"/>
        <v>368250</v>
      </c>
      <c r="F123" s="23"/>
    </row>
    <row r="124" spans="1:6" ht="15" customHeight="1">
      <c r="A124" s="99" t="s">
        <v>103</v>
      </c>
      <c r="B124" s="100"/>
      <c r="C124" s="75">
        <v>-3006000</v>
      </c>
      <c r="D124" s="75">
        <v>-2648607</v>
      </c>
      <c r="E124" s="75">
        <f t="shared" si="3"/>
        <v>-357393</v>
      </c>
      <c r="F124" s="23"/>
    </row>
    <row r="125" spans="1:6" ht="15" customHeight="1">
      <c r="A125" s="99" t="s">
        <v>104</v>
      </c>
      <c r="B125" s="100"/>
      <c r="C125" s="75">
        <v>3665400</v>
      </c>
      <c r="D125" s="75">
        <f>'鹿児島本部会計'!D125+'特養'!D125+'短期 '!D125+'通所（一般）'!D125+'通所（認知症）'!D125+'訪問介護 '!D125+'訪問入浴'!D125+'生活福祉'!D125+'居宅介護'!D125+'訪問給食'!D125+'総合支援'!D125</f>
        <v>0</v>
      </c>
      <c r="E125" s="75">
        <f t="shared" si="3"/>
        <v>3665400</v>
      </c>
      <c r="F125" s="23" t="s">
        <v>127</v>
      </c>
    </row>
    <row r="126" spans="1:6" ht="18.75" customHeight="1">
      <c r="A126" s="104" t="s">
        <v>105</v>
      </c>
      <c r="B126" s="105"/>
      <c r="C126" s="74">
        <v>4245000</v>
      </c>
      <c r="D126" s="74">
        <v>9760820</v>
      </c>
      <c r="E126" s="74">
        <f t="shared" si="3"/>
        <v>-5515820</v>
      </c>
      <c r="F126" s="23"/>
    </row>
    <row r="127" spans="1:5" ht="12" customHeight="1">
      <c r="A127" s="18"/>
      <c r="B127" s="18"/>
      <c r="C127" s="39"/>
      <c r="D127" s="40"/>
      <c r="E127" s="39"/>
    </row>
    <row r="128" spans="1:6" ht="18.75" customHeight="1">
      <c r="A128" s="99" t="s">
        <v>106</v>
      </c>
      <c r="B128" s="100"/>
      <c r="C128" s="75">
        <v>729528134</v>
      </c>
      <c r="D128" s="75">
        <v>729528134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733773134</v>
      </c>
      <c r="D129" s="74">
        <v>739288954</v>
      </c>
      <c r="E129" s="74">
        <f>C129-D129</f>
        <v>-5515820</v>
      </c>
      <c r="F129" s="23"/>
    </row>
    <row r="131" ht="12" customHeight="1">
      <c r="A131" s="1" t="s">
        <v>128</v>
      </c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00:B100"/>
    <mergeCell ref="A113:B113"/>
    <mergeCell ref="A2:B2"/>
    <mergeCell ref="A76:B76"/>
    <mergeCell ref="A69:B69"/>
    <mergeCell ref="A68:B68"/>
    <mergeCell ref="A24:B24"/>
    <mergeCell ref="A84:B84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4:B4"/>
    <mergeCell ref="A26:B26"/>
    <mergeCell ref="A78:B78"/>
    <mergeCell ref="A102:B102"/>
    <mergeCell ref="A88:B88"/>
    <mergeCell ref="A99:B99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117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130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70">
        <v>0</v>
      </c>
      <c r="D5" s="77">
        <f>SUM(D6:D10)</f>
        <v>0</v>
      </c>
      <c r="E5" s="75">
        <f aca="true" t="shared" si="0" ref="E5:E22">C5-D5</f>
        <v>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0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9"/>
      <c r="B10" s="91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2089000</v>
      </c>
      <c r="D12" s="69">
        <f>SUM(D13:D14)</f>
        <v>2072970</v>
      </c>
      <c r="E12" s="75">
        <f t="shared" si="0"/>
        <v>16030</v>
      </c>
      <c r="F12" s="55"/>
    </row>
    <row r="13" spans="1:6" ht="12" customHeight="1">
      <c r="A13" s="9"/>
      <c r="B13" s="10" t="s">
        <v>113</v>
      </c>
      <c r="C13" s="70">
        <v>2089000</v>
      </c>
      <c r="D13" s="70">
        <v>2072970</v>
      </c>
      <c r="E13" s="70">
        <f t="shared" si="0"/>
        <v>16030</v>
      </c>
      <c r="F13" s="52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0</v>
      </c>
      <c r="D17" s="74">
        <v>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5900000</v>
      </c>
      <c r="D21" s="74">
        <v>5900000</v>
      </c>
      <c r="E21" s="75">
        <f t="shared" si="0"/>
        <v>0</v>
      </c>
      <c r="F21" s="56"/>
    </row>
    <row r="22" spans="1:6" ht="15" customHeight="1">
      <c r="A22" s="99" t="s">
        <v>17</v>
      </c>
      <c r="B22" s="100"/>
      <c r="C22" s="74">
        <v>7989000</v>
      </c>
      <c r="D22" s="74">
        <f>SUM(D5,D11,D12,D15,D16,D17,D18,D19,D20,D21)</f>
        <v>7972970</v>
      </c>
      <c r="E22" s="74">
        <f t="shared" si="0"/>
        <v>16030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130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7431000</v>
      </c>
      <c r="D25" s="69">
        <f>SUM(D26:D31)</f>
        <v>7256749</v>
      </c>
      <c r="E25" s="75">
        <f aca="true" t="shared" si="1" ref="E25:E69">C25-D25</f>
        <v>174251</v>
      </c>
      <c r="F25" s="55"/>
    </row>
    <row r="26" spans="1:6" ht="12" customHeight="1">
      <c r="A26" s="9"/>
      <c r="B26" s="10" t="s">
        <v>20</v>
      </c>
      <c r="C26" s="70">
        <v>3120000</v>
      </c>
      <c r="D26" s="70">
        <v>3118800</v>
      </c>
      <c r="E26" s="70">
        <f t="shared" si="1"/>
        <v>1200</v>
      </c>
      <c r="F26" s="56"/>
    </row>
    <row r="27" spans="1:6" ht="12" customHeight="1">
      <c r="A27" s="9"/>
      <c r="B27" s="10" t="s">
        <v>21</v>
      </c>
      <c r="C27" s="70">
        <v>1322000</v>
      </c>
      <c r="D27" s="70">
        <v>1304340</v>
      </c>
      <c r="E27" s="70">
        <f t="shared" si="1"/>
        <v>17660</v>
      </c>
      <c r="F27" s="56"/>
    </row>
    <row r="28" spans="1:6" ht="12" customHeight="1">
      <c r="A28" s="9"/>
      <c r="B28" s="10" t="s">
        <v>22</v>
      </c>
      <c r="C28" s="70">
        <v>2125000</v>
      </c>
      <c r="D28" s="70">
        <v>1989868</v>
      </c>
      <c r="E28" s="70">
        <f t="shared" si="1"/>
        <v>135132</v>
      </c>
      <c r="F28" s="56"/>
    </row>
    <row r="29" spans="1:6" ht="12" customHeight="1">
      <c r="A29" s="9"/>
      <c r="B29" s="10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10" t="s">
        <v>24</v>
      </c>
      <c r="C30" s="70">
        <v>135000</v>
      </c>
      <c r="D30" s="70">
        <v>134100</v>
      </c>
      <c r="E30" s="70">
        <f t="shared" si="1"/>
        <v>900</v>
      </c>
      <c r="F30" s="56"/>
    </row>
    <row r="31" spans="1:6" ht="12" customHeight="1">
      <c r="A31" s="14"/>
      <c r="B31" s="15" t="s">
        <v>25</v>
      </c>
      <c r="C31" s="71">
        <v>729000</v>
      </c>
      <c r="D31" s="71">
        <v>709641</v>
      </c>
      <c r="E31" s="76">
        <f t="shared" si="1"/>
        <v>19359</v>
      </c>
      <c r="F31" s="57"/>
    </row>
    <row r="32" spans="1:6" ht="12" customHeight="1">
      <c r="A32" s="9" t="s">
        <v>26</v>
      </c>
      <c r="B32" s="20"/>
      <c r="C32" s="69">
        <v>267000</v>
      </c>
      <c r="D32" s="72">
        <f>SUM(D33:D52)</f>
        <v>90023</v>
      </c>
      <c r="E32" s="75">
        <f t="shared" si="1"/>
        <v>176977</v>
      </c>
      <c r="F32" s="59"/>
    </row>
    <row r="33" spans="1:6" ht="12" customHeight="1">
      <c r="A33" s="9"/>
      <c r="B33" s="10" t="s">
        <v>27</v>
      </c>
      <c r="C33" s="70">
        <v>34000</v>
      </c>
      <c r="D33" s="70">
        <v>20022</v>
      </c>
      <c r="E33" s="70">
        <f t="shared" si="1"/>
        <v>13978</v>
      </c>
      <c r="F33" s="56"/>
    </row>
    <row r="34" spans="1:6" ht="12" customHeight="1">
      <c r="A34" s="9"/>
      <c r="B34" s="10" t="s">
        <v>28</v>
      </c>
      <c r="C34" s="70">
        <v>42000</v>
      </c>
      <c r="D34" s="70">
        <v>5680</v>
      </c>
      <c r="E34" s="70">
        <f t="shared" si="1"/>
        <v>36320</v>
      </c>
      <c r="F34" s="56"/>
    </row>
    <row r="35" spans="1:6" ht="12" customHeight="1">
      <c r="A35" s="9"/>
      <c r="B35" s="10" t="s">
        <v>29</v>
      </c>
      <c r="C35" s="70">
        <v>42000</v>
      </c>
      <c r="D35" s="81">
        <v>1000</v>
      </c>
      <c r="E35" s="70">
        <f t="shared" si="1"/>
        <v>41000</v>
      </c>
      <c r="F35" s="56"/>
    </row>
    <row r="36" spans="1:6" ht="12" customHeight="1">
      <c r="A36" s="9"/>
      <c r="B36" s="10" t="s">
        <v>30</v>
      </c>
      <c r="C36" s="70">
        <v>0</v>
      </c>
      <c r="D36" s="70">
        <v>0</v>
      </c>
      <c r="E36" s="70">
        <f t="shared" si="1"/>
        <v>0</v>
      </c>
      <c r="F36" s="56"/>
    </row>
    <row r="37" spans="1:6" ht="12" customHeight="1">
      <c r="A37" s="9"/>
      <c r="B37" s="10" t="s">
        <v>31</v>
      </c>
      <c r="C37" s="70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0">
        <v>0</v>
      </c>
      <c r="D38" s="70">
        <v>2437</v>
      </c>
      <c r="E38" s="70">
        <f t="shared" si="1"/>
        <v>-2437</v>
      </c>
      <c r="F38" s="56"/>
    </row>
    <row r="39" spans="1:6" ht="12" customHeight="1">
      <c r="A39" s="9"/>
      <c r="B39" s="20" t="s">
        <v>33</v>
      </c>
      <c r="C39" s="70">
        <v>0</v>
      </c>
      <c r="D39" s="70">
        <v>0</v>
      </c>
      <c r="E39" s="70">
        <f t="shared" si="1"/>
        <v>0</v>
      </c>
      <c r="F39" s="56"/>
    </row>
    <row r="40" spans="1:6" ht="12" customHeight="1">
      <c r="A40" s="9"/>
      <c r="B40" s="10" t="s">
        <v>34</v>
      </c>
      <c r="C40" s="70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0">
        <v>20000</v>
      </c>
      <c r="D41" s="70">
        <v>10584</v>
      </c>
      <c r="E41" s="70">
        <f t="shared" si="1"/>
        <v>9416</v>
      </c>
      <c r="F41" s="56"/>
    </row>
    <row r="42" spans="1:6" ht="12" customHeight="1">
      <c r="A42" s="9"/>
      <c r="B42" s="10" t="s">
        <v>36</v>
      </c>
      <c r="C42" s="70">
        <v>65000</v>
      </c>
      <c r="D42" s="70">
        <v>48536</v>
      </c>
      <c r="E42" s="70">
        <f t="shared" si="1"/>
        <v>16464</v>
      </c>
      <c r="F42" s="56"/>
    </row>
    <row r="43" spans="1:6" ht="12" customHeight="1">
      <c r="A43" s="9"/>
      <c r="B43" s="10" t="s">
        <v>37</v>
      </c>
      <c r="C43" s="70">
        <v>20000</v>
      </c>
      <c r="D43" s="70">
        <v>0</v>
      </c>
      <c r="E43" s="70">
        <f t="shared" si="1"/>
        <v>20000</v>
      </c>
      <c r="F43" s="56"/>
    </row>
    <row r="44" spans="1:6" ht="12" customHeight="1">
      <c r="A44" s="9"/>
      <c r="B44" s="10" t="s">
        <v>38</v>
      </c>
      <c r="C44" s="70">
        <v>30000</v>
      </c>
      <c r="D44" s="70">
        <v>540</v>
      </c>
      <c r="E44" s="70">
        <f t="shared" si="1"/>
        <v>29460</v>
      </c>
      <c r="F44" s="56"/>
    </row>
    <row r="45" spans="1:6" ht="12" customHeight="1">
      <c r="A45" s="9"/>
      <c r="B45" s="10" t="s">
        <v>39</v>
      </c>
      <c r="C45" s="70">
        <v>0</v>
      </c>
      <c r="D45" s="70">
        <v>0</v>
      </c>
      <c r="E45" s="70">
        <f t="shared" si="1"/>
        <v>0</v>
      </c>
      <c r="F45" s="56"/>
    </row>
    <row r="46" spans="1:6" ht="12" customHeight="1">
      <c r="A46" s="9"/>
      <c r="B46" s="10" t="s">
        <v>40</v>
      </c>
      <c r="C46" s="70">
        <v>6000</v>
      </c>
      <c r="D46" s="70">
        <v>1224</v>
      </c>
      <c r="E46" s="70">
        <f t="shared" si="1"/>
        <v>4776</v>
      </c>
      <c r="F46" s="56"/>
    </row>
    <row r="47" spans="1:6" ht="12" customHeight="1">
      <c r="A47" s="9"/>
      <c r="B47" s="10" t="s">
        <v>41</v>
      </c>
      <c r="C47" s="70">
        <v>8000</v>
      </c>
      <c r="D47" s="70">
        <v>0</v>
      </c>
      <c r="E47" s="70">
        <f t="shared" si="1"/>
        <v>8000</v>
      </c>
      <c r="F47" s="56"/>
    </row>
    <row r="48" spans="1:6" ht="12" customHeight="1">
      <c r="A48" s="9"/>
      <c r="B48" s="10" t="s">
        <v>42</v>
      </c>
      <c r="C48" s="70">
        <v>0</v>
      </c>
      <c r="D48" s="70">
        <v>0</v>
      </c>
      <c r="E48" s="70">
        <f t="shared" si="1"/>
        <v>0</v>
      </c>
      <c r="F48" s="56"/>
    </row>
    <row r="49" spans="1:6" ht="12" customHeight="1">
      <c r="A49" s="9"/>
      <c r="B49" s="10" t="s">
        <v>43</v>
      </c>
      <c r="C49" s="70">
        <v>0</v>
      </c>
      <c r="D49" s="70">
        <v>0</v>
      </c>
      <c r="E49" s="70">
        <f t="shared" si="1"/>
        <v>0</v>
      </c>
      <c r="F49" s="56"/>
    </row>
    <row r="50" spans="1:6" ht="12" customHeight="1">
      <c r="A50" s="9"/>
      <c r="B50" s="10" t="s">
        <v>44</v>
      </c>
      <c r="C50" s="70">
        <v>0</v>
      </c>
      <c r="D50" s="70">
        <v>0</v>
      </c>
      <c r="E50" s="70">
        <f t="shared" si="1"/>
        <v>0</v>
      </c>
      <c r="F50" s="56"/>
    </row>
    <row r="51" spans="1:6" ht="12" customHeight="1">
      <c r="A51" s="9"/>
      <c r="B51" s="10" t="s">
        <v>45</v>
      </c>
      <c r="C51" s="70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1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40000</v>
      </c>
      <c r="D53" s="69">
        <f>SUM(D54:D64)</f>
        <v>31390</v>
      </c>
      <c r="E53" s="75">
        <f t="shared" si="1"/>
        <v>8610</v>
      </c>
      <c r="F53" s="59"/>
    </row>
    <row r="54" spans="1:6" ht="12" customHeight="1">
      <c r="A54" s="9"/>
      <c r="B54" s="10" t="s">
        <v>48</v>
      </c>
      <c r="C54" s="70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0">
        <v>0</v>
      </c>
      <c r="D55" s="70">
        <v>0</v>
      </c>
      <c r="E55" s="70">
        <f t="shared" si="1"/>
        <v>0</v>
      </c>
      <c r="F55" s="56"/>
    </row>
    <row r="56" spans="1:6" ht="12" customHeight="1">
      <c r="A56" s="9"/>
      <c r="B56" s="12" t="s">
        <v>50</v>
      </c>
      <c r="C56" s="70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0">
        <v>40000</v>
      </c>
      <c r="D57" s="70">
        <v>31390</v>
      </c>
      <c r="E57" s="70">
        <f t="shared" si="1"/>
        <v>8610</v>
      </c>
      <c r="F57" s="56"/>
    </row>
    <row r="58" spans="1:6" ht="12" customHeight="1">
      <c r="A58" s="9"/>
      <c r="B58" s="10" t="s">
        <v>52</v>
      </c>
      <c r="C58" s="70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0">
        <v>0</v>
      </c>
      <c r="D59" s="70">
        <v>0</v>
      </c>
      <c r="E59" s="70">
        <f t="shared" si="1"/>
        <v>0</v>
      </c>
      <c r="F59" s="56"/>
    </row>
    <row r="60" spans="1:6" ht="12" customHeight="1">
      <c r="A60" s="9"/>
      <c r="B60" s="10" t="s">
        <v>34</v>
      </c>
      <c r="C60" s="70">
        <v>0</v>
      </c>
      <c r="D60" s="70">
        <v>0</v>
      </c>
      <c r="E60" s="70">
        <f t="shared" si="1"/>
        <v>0</v>
      </c>
      <c r="F60" s="56"/>
    </row>
    <row r="61" spans="1:6" ht="12" customHeight="1">
      <c r="A61" s="9"/>
      <c r="B61" s="10" t="s">
        <v>30</v>
      </c>
      <c r="C61" s="70">
        <v>0</v>
      </c>
      <c r="D61" s="70">
        <v>0</v>
      </c>
      <c r="E61" s="70">
        <f t="shared" si="1"/>
        <v>0</v>
      </c>
      <c r="F61" s="56"/>
    </row>
    <row r="62" spans="1:6" ht="12" customHeight="1">
      <c r="A62" s="9"/>
      <c r="B62" s="10" t="s">
        <v>31</v>
      </c>
      <c r="C62" s="70">
        <v>0</v>
      </c>
      <c r="D62" s="70">
        <v>0</v>
      </c>
      <c r="E62" s="70">
        <f t="shared" si="1"/>
        <v>0</v>
      </c>
      <c r="F62" s="56"/>
    </row>
    <row r="63" spans="1:6" ht="12" customHeight="1">
      <c r="A63" s="9"/>
      <c r="B63" s="10" t="s">
        <v>42</v>
      </c>
      <c r="C63" s="70">
        <v>0</v>
      </c>
      <c r="D63" s="70">
        <v>0</v>
      </c>
      <c r="E63" s="70">
        <f t="shared" si="1"/>
        <v>0</v>
      </c>
      <c r="F63" s="56"/>
    </row>
    <row r="64" spans="1:6" ht="12" customHeight="1">
      <c r="A64" s="9"/>
      <c r="B64" s="10" t="s">
        <v>46</v>
      </c>
      <c r="C64" s="71">
        <v>0</v>
      </c>
      <c r="D64" s="73">
        <v>0</v>
      </c>
      <c r="E64" s="76">
        <f t="shared" si="1"/>
        <v>0</v>
      </c>
      <c r="F64" s="54"/>
    </row>
    <row r="65" spans="1:6" ht="12" customHeight="1">
      <c r="A65" s="6" t="s">
        <v>53</v>
      </c>
      <c r="B65" s="7"/>
      <c r="C65" s="69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69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69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69">
        <v>7738000</v>
      </c>
      <c r="D68" s="74">
        <f>SUM(D25,D32,D53,D65,D66,D67)</f>
        <v>7378162</v>
      </c>
      <c r="E68" s="75">
        <f t="shared" si="1"/>
        <v>359838</v>
      </c>
      <c r="F68" s="61"/>
    </row>
    <row r="69" spans="1:6" ht="15" customHeight="1">
      <c r="A69" s="110" t="s">
        <v>57</v>
      </c>
      <c r="B69" s="111"/>
      <c r="C69" s="74">
        <v>251000</v>
      </c>
      <c r="D69" s="78">
        <f>D22-D68</f>
        <v>594808</v>
      </c>
      <c r="E69" s="74">
        <f t="shared" si="1"/>
        <v>-343808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生活福祉相談センター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130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6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6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130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0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1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1"/>
      <c r="C115" s="69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69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69">
        <v>84000</v>
      </c>
      <c r="D120" s="69">
        <v>70125</v>
      </c>
      <c r="E120" s="75">
        <f t="shared" si="3"/>
        <v>13875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69">
        <v>84000</v>
      </c>
      <c r="D123" s="74">
        <f>SUM(D116,D119,D120,D121)</f>
        <v>70125</v>
      </c>
      <c r="E123" s="75">
        <f t="shared" si="3"/>
        <v>13875</v>
      </c>
      <c r="F123" s="23"/>
    </row>
    <row r="124" spans="1:6" ht="15" customHeight="1">
      <c r="A124" s="99" t="s">
        <v>103</v>
      </c>
      <c r="B124" s="100"/>
      <c r="C124" s="69">
        <v>-84000</v>
      </c>
      <c r="D124" s="74">
        <f>D115-D123</f>
        <v>-70125</v>
      </c>
      <c r="E124" s="75">
        <f t="shared" si="3"/>
        <v>-13875</v>
      </c>
      <c r="F124" s="23"/>
    </row>
    <row r="125" spans="1:6" ht="15" customHeight="1">
      <c r="A125" s="99" t="s">
        <v>104</v>
      </c>
      <c r="B125" s="100"/>
      <c r="C125" s="69">
        <v>0</v>
      </c>
      <c r="D125" s="69">
        <v>0</v>
      </c>
      <c r="E125" s="75">
        <f t="shared" si="3"/>
        <v>0</v>
      </c>
      <c r="F125" s="23"/>
    </row>
    <row r="126" spans="1:6" ht="18.75" customHeight="1">
      <c r="A126" s="104" t="s">
        <v>105</v>
      </c>
      <c r="B126" s="105"/>
      <c r="C126" s="69">
        <v>167000</v>
      </c>
      <c r="D126" s="80">
        <f>D69+D100+D124-D125</f>
        <v>524683</v>
      </c>
      <c r="E126" s="74">
        <f t="shared" si="3"/>
        <v>-357683</v>
      </c>
      <c r="F126" s="23"/>
    </row>
    <row r="127" spans="1:5" ht="12" customHeight="1">
      <c r="A127" s="18"/>
      <c r="B127" s="18"/>
      <c r="C127" s="51"/>
      <c r="D127" s="39"/>
      <c r="E127" s="39"/>
    </row>
    <row r="128" spans="1:6" ht="18.75" customHeight="1">
      <c r="A128" s="99" t="s">
        <v>106</v>
      </c>
      <c r="B128" s="100"/>
      <c r="C128" s="69">
        <v>6020505</v>
      </c>
      <c r="D128" s="74">
        <v>6020505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6187505</v>
      </c>
      <c r="D129" s="74">
        <f>D126+D128</f>
        <v>6545188</v>
      </c>
      <c r="E129" s="74">
        <f>C129-D129</f>
        <v>-357683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113:B113"/>
    <mergeCell ref="A2:B2"/>
    <mergeCell ref="A76:B76"/>
    <mergeCell ref="A69:B69"/>
    <mergeCell ref="A68:B68"/>
    <mergeCell ref="A22:B22"/>
    <mergeCell ref="A84:B84"/>
    <mergeCell ref="A99:B99"/>
    <mergeCell ref="A100:B100"/>
    <mergeCell ref="A88:B88"/>
    <mergeCell ref="A4:B4"/>
    <mergeCell ref="A24:B24"/>
    <mergeCell ref="A78:B78"/>
    <mergeCell ref="A102:B102"/>
    <mergeCell ref="C1:E1"/>
    <mergeCell ref="C2:E2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111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130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16522000</v>
      </c>
      <c r="D5" s="77">
        <f>SUM(D6:D10)</f>
        <v>15662100</v>
      </c>
      <c r="E5" s="75">
        <f aca="true" t="shared" si="0" ref="E5:E22">C5-D5</f>
        <v>859900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0" t="s">
        <v>135</v>
      </c>
      <c r="C8" s="70">
        <v>16522000</v>
      </c>
      <c r="D8" s="70">
        <v>15662100</v>
      </c>
      <c r="E8" s="70">
        <f t="shared" si="0"/>
        <v>859900</v>
      </c>
      <c r="F8" s="56"/>
    </row>
    <row r="9" spans="1:6" ht="12" customHeight="1">
      <c r="A9" s="9"/>
      <c r="B9" s="90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9"/>
      <c r="B10" s="91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483000</v>
      </c>
      <c r="D17" s="74">
        <v>482200</v>
      </c>
      <c r="E17" s="75">
        <f t="shared" si="0"/>
        <v>800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17005000</v>
      </c>
      <c r="D22" s="74">
        <f>SUM(D5,D11,D12,D15,D16,D17,D18,D19,D20,D21)</f>
        <v>16144300</v>
      </c>
      <c r="E22" s="74">
        <f t="shared" si="0"/>
        <v>860700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130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13755000</v>
      </c>
      <c r="D25" s="69">
        <f>SUM(D26:D31)</f>
        <v>13679876</v>
      </c>
      <c r="E25" s="75">
        <f aca="true" t="shared" si="1" ref="E25:E69">C25-D25</f>
        <v>75124</v>
      </c>
      <c r="F25" s="55"/>
    </row>
    <row r="26" spans="1:6" ht="12" customHeight="1">
      <c r="A26" s="9"/>
      <c r="B26" s="10" t="s">
        <v>20</v>
      </c>
      <c r="C26" s="70">
        <v>5353000</v>
      </c>
      <c r="D26" s="70">
        <v>5349200</v>
      </c>
      <c r="E26" s="70">
        <f t="shared" si="1"/>
        <v>3800</v>
      </c>
      <c r="F26" s="56"/>
    </row>
    <row r="27" spans="1:6" ht="12" customHeight="1">
      <c r="A27" s="9"/>
      <c r="B27" s="10" t="s">
        <v>21</v>
      </c>
      <c r="C27" s="70">
        <v>2303000</v>
      </c>
      <c r="D27" s="70">
        <v>2250986</v>
      </c>
      <c r="E27" s="70">
        <f t="shared" si="1"/>
        <v>52014</v>
      </c>
      <c r="F27" s="56"/>
    </row>
    <row r="28" spans="1:6" ht="12" customHeight="1">
      <c r="A28" s="9"/>
      <c r="B28" s="10" t="s">
        <v>22</v>
      </c>
      <c r="C28" s="70">
        <v>2531000</v>
      </c>
      <c r="D28" s="70">
        <v>2528000</v>
      </c>
      <c r="E28" s="70">
        <f t="shared" si="1"/>
        <v>3000</v>
      </c>
      <c r="F28" s="68"/>
    </row>
    <row r="29" spans="1:6" ht="12" customHeight="1">
      <c r="A29" s="9"/>
      <c r="B29" s="10" t="s">
        <v>23</v>
      </c>
      <c r="C29" s="70">
        <v>1542000</v>
      </c>
      <c r="D29" s="70">
        <v>1541750</v>
      </c>
      <c r="E29" s="70">
        <f t="shared" si="1"/>
        <v>250</v>
      </c>
      <c r="F29" s="56"/>
    </row>
    <row r="30" spans="1:6" ht="12" customHeight="1">
      <c r="A30" s="9"/>
      <c r="B30" s="10" t="s">
        <v>24</v>
      </c>
      <c r="C30" s="70">
        <v>403000</v>
      </c>
      <c r="D30" s="70">
        <v>402300</v>
      </c>
      <c r="E30" s="70">
        <f t="shared" si="1"/>
        <v>700</v>
      </c>
      <c r="F30" s="56"/>
    </row>
    <row r="31" spans="1:6" ht="12" customHeight="1">
      <c r="A31" s="14"/>
      <c r="B31" s="15" t="s">
        <v>25</v>
      </c>
      <c r="C31" s="71">
        <v>1623000</v>
      </c>
      <c r="D31" s="71">
        <v>1607640</v>
      </c>
      <c r="E31" s="76">
        <f t="shared" si="1"/>
        <v>15360</v>
      </c>
      <c r="F31" s="57"/>
    </row>
    <row r="32" spans="1:6" ht="12" customHeight="1">
      <c r="A32" s="9" t="s">
        <v>26</v>
      </c>
      <c r="B32" s="20"/>
      <c r="C32" s="72">
        <v>2435000</v>
      </c>
      <c r="D32" s="72">
        <f>SUM(D33:D52)</f>
        <v>2031895</v>
      </c>
      <c r="E32" s="75">
        <f t="shared" si="1"/>
        <v>403105</v>
      </c>
      <c r="F32" s="59"/>
    </row>
    <row r="33" spans="1:6" ht="12" customHeight="1">
      <c r="A33" s="9"/>
      <c r="B33" s="10" t="s">
        <v>27</v>
      </c>
      <c r="C33" s="72">
        <v>104000</v>
      </c>
      <c r="D33" s="70">
        <v>82191</v>
      </c>
      <c r="E33" s="70">
        <f t="shared" si="1"/>
        <v>21809</v>
      </c>
      <c r="F33" s="56"/>
    </row>
    <row r="34" spans="1:6" ht="12" customHeight="1">
      <c r="A34" s="9"/>
      <c r="B34" s="10" t="s">
        <v>28</v>
      </c>
      <c r="C34" s="72">
        <v>14000</v>
      </c>
      <c r="D34" s="70">
        <v>0</v>
      </c>
      <c r="E34" s="70">
        <f t="shared" si="1"/>
        <v>14000</v>
      </c>
      <c r="F34" s="56"/>
    </row>
    <row r="35" spans="1:6" ht="12" customHeight="1">
      <c r="A35" s="9"/>
      <c r="B35" s="10" t="s">
        <v>29</v>
      </c>
      <c r="C35" s="72">
        <v>46000</v>
      </c>
      <c r="D35" s="70">
        <v>0</v>
      </c>
      <c r="E35" s="70">
        <f t="shared" si="1"/>
        <v>46000</v>
      </c>
      <c r="F35" s="56"/>
    </row>
    <row r="36" spans="1:6" ht="12" customHeight="1">
      <c r="A36" s="9"/>
      <c r="B36" s="10" t="s">
        <v>30</v>
      </c>
      <c r="C36" s="72">
        <v>107000</v>
      </c>
      <c r="D36" s="70">
        <v>76934</v>
      </c>
      <c r="E36" s="70">
        <f t="shared" si="1"/>
        <v>30066</v>
      </c>
      <c r="F36" s="56"/>
    </row>
    <row r="37" spans="1:6" ht="12" customHeight="1">
      <c r="A37" s="9"/>
      <c r="B37" s="10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2">
        <v>297000</v>
      </c>
      <c r="D38" s="70">
        <v>336475</v>
      </c>
      <c r="E38" s="70">
        <f t="shared" si="1"/>
        <v>-39475</v>
      </c>
      <c r="F38" s="56"/>
    </row>
    <row r="39" spans="1:6" ht="12" customHeight="1">
      <c r="A39" s="9"/>
      <c r="B39" s="20" t="s">
        <v>33</v>
      </c>
      <c r="C39" s="72">
        <v>409000</v>
      </c>
      <c r="D39" s="70">
        <v>411096</v>
      </c>
      <c r="E39" s="70">
        <f t="shared" si="1"/>
        <v>-2096</v>
      </c>
      <c r="F39" s="56"/>
    </row>
    <row r="40" spans="1:6" ht="12" customHeight="1">
      <c r="A40" s="9"/>
      <c r="B40" s="10" t="s">
        <v>34</v>
      </c>
      <c r="C40" s="72">
        <v>510000</v>
      </c>
      <c r="D40" s="70">
        <v>422121</v>
      </c>
      <c r="E40" s="70">
        <f t="shared" si="1"/>
        <v>87879</v>
      </c>
      <c r="F40" s="56"/>
    </row>
    <row r="41" spans="1:6" ht="12" customHeight="1">
      <c r="A41" s="9"/>
      <c r="B41" s="10" t="s">
        <v>35</v>
      </c>
      <c r="C41" s="72">
        <v>90000</v>
      </c>
      <c r="D41" s="70">
        <v>53500</v>
      </c>
      <c r="E41" s="70">
        <f t="shared" si="1"/>
        <v>36500</v>
      </c>
      <c r="F41" s="56"/>
    </row>
    <row r="42" spans="1:6" ht="12" customHeight="1">
      <c r="A42" s="9"/>
      <c r="B42" s="10" t="s">
        <v>36</v>
      </c>
      <c r="C42" s="72">
        <v>262000</v>
      </c>
      <c r="D42" s="70">
        <v>238383</v>
      </c>
      <c r="E42" s="70">
        <f t="shared" si="1"/>
        <v>23617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0</v>
      </c>
      <c r="D44" s="70">
        <v>1080</v>
      </c>
      <c r="E44" s="70">
        <f t="shared" si="1"/>
        <v>-1080</v>
      </c>
      <c r="F44" s="56"/>
    </row>
    <row r="45" spans="1:6" ht="12" customHeight="1">
      <c r="A45" s="9"/>
      <c r="B45" s="10" t="s">
        <v>39</v>
      </c>
      <c r="C45" s="72">
        <v>490000</v>
      </c>
      <c r="D45" s="70">
        <v>341777</v>
      </c>
      <c r="E45" s="70">
        <f t="shared" si="1"/>
        <v>148223</v>
      </c>
      <c r="F45" s="56"/>
    </row>
    <row r="46" spans="1:6" ht="12" customHeight="1">
      <c r="A46" s="9"/>
      <c r="B46" s="10" t="s">
        <v>40</v>
      </c>
      <c r="C46" s="72">
        <v>28000</v>
      </c>
      <c r="D46" s="70">
        <v>17998</v>
      </c>
      <c r="E46" s="70">
        <f t="shared" si="1"/>
        <v>10002</v>
      </c>
      <c r="F46" s="56"/>
    </row>
    <row r="47" spans="1:6" ht="12" customHeight="1">
      <c r="A47" s="9"/>
      <c r="B47" s="10" t="s">
        <v>41</v>
      </c>
      <c r="C47" s="72">
        <v>41000</v>
      </c>
      <c r="D47" s="70">
        <v>29940</v>
      </c>
      <c r="E47" s="70">
        <f t="shared" si="1"/>
        <v>11060</v>
      </c>
      <c r="F47" s="56"/>
    </row>
    <row r="48" spans="1:6" ht="12" customHeight="1">
      <c r="A48" s="9"/>
      <c r="B48" s="10" t="s">
        <v>42</v>
      </c>
      <c r="C48" s="72">
        <v>0</v>
      </c>
      <c r="D48" s="70">
        <v>0</v>
      </c>
      <c r="E48" s="70">
        <f t="shared" si="1"/>
        <v>0</v>
      </c>
      <c r="F48" s="56"/>
    </row>
    <row r="49" spans="1:6" ht="12" customHeight="1">
      <c r="A49" s="9"/>
      <c r="B49" s="10" t="s">
        <v>43</v>
      </c>
      <c r="C49" s="72">
        <v>15000</v>
      </c>
      <c r="D49" s="70">
        <v>14400</v>
      </c>
      <c r="E49" s="70">
        <f t="shared" si="1"/>
        <v>600</v>
      </c>
      <c r="F49" s="56"/>
    </row>
    <row r="50" spans="1:6" ht="12" customHeight="1">
      <c r="A50" s="9"/>
      <c r="B50" s="10" t="s">
        <v>44</v>
      </c>
      <c r="C50" s="72">
        <v>10000</v>
      </c>
      <c r="D50" s="70">
        <v>0</v>
      </c>
      <c r="E50" s="70">
        <f t="shared" si="1"/>
        <v>10000</v>
      </c>
      <c r="F50" s="56"/>
    </row>
    <row r="51" spans="1:6" ht="12" customHeight="1">
      <c r="A51" s="9"/>
      <c r="B51" s="10" t="s">
        <v>45</v>
      </c>
      <c r="C51" s="72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6">
        <v>12000</v>
      </c>
      <c r="D52" s="70">
        <v>6000</v>
      </c>
      <c r="E52" s="76">
        <f t="shared" si="1"/>
        <v>6000</v>
      </c>
      <c r="F52" s="57"/>
    </row>
    <row r="53" spans="1:6" ht="12" customHeight="1">
      <c r="A53" s="9" t="s">
        <v>47</v>
      </c>
      <c r="B53" s="20"/>
      <c r="C53" s="69">
        <v>0</v>
      </c>
      <c r="D53" s="69">
        <f>SUM(D54:D64)</f>
        <v>0</v>
      </c>
      <c r="E53" s="75">
        <f t="shared" si="1"/>
        <v>0</v>
      </c>
      <c r="F53" s="59"/>
    </row>
    <row r="54" spans="1:6" ht="12" customHeight="1">
      <c r="A54" s="9"/>
      <c r="B54" s="10" t="s">
        <v>48</v>
      </c>
      <c r="C54" s="72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2">
        <v>0</v>
      </c>
      <c r="D55" s="70">
        <v>0</v>
      </c>
      <c r="E55" s="70">
        <f t="shared" si="1"/>
        <v>0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0</v>
      </c>
      <c r="D57" s="70">
        <v>0</v>
      </c>
      <c r="E57" s="70">
        <f t="shared" si="1"/>
        <v>0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0</v>
      </c>
      <c r="D59" s="70">
        <v>0</v>
      </c>
      <c r="E59" s="70">
        <f t="shared" si="1"/>
        <v>0</v>
      </c>
      <c r="F59" s="56"/>
    </row>
    <row r="60" spans="1:6" ht="12" customHeight="1">
      <c r="A60" s="9"/>
      <c r="B60" s="10" t="s">
        <v>34</v>
      </c>
      <c r="C60" s="72">
        <v>0</v>
      </c>
      <c r="D60" s="70">
        <v>0</v>
      </c>
      <c r="E60" s="70">
        <f t="shared" si="1"/>
        <v>0</v>
      </c>
      <c r="F60" s="56"/>
    </row>
    <row r="61" spans="1:6" ht="12" customHeight="1">
      <c r="A61" s="9"/>
      <c r="B61" s="10" t="s">
        <v>30</v>
      </c>
      <c r="C61" s="72">
        <v>0</v>
      </c>
      <c r="D61" s="70">
        <v>0</v>
      </c>
      <c r="E61" s="70">
        <f t="shared" si="1"/>
        <v>0</v>
      </c>
      <c r="F61" s="56"/>
    </row>
    <row r="62" spans="1:6" ht="12" customHeight="1">
      <c r="A62" s="9"/>
      <c r="B62" s="10" t="s">
        <v>31</v>
      </c>
      <c r="C62" s="72">
        <v>0</v>
      </c>
      <c r="D62" s="70">
        <v>0</v>
      </c>
      <c r="E62" s="70">
        <f t="shared" si="1"/>
        <v>0</v>
      </c>
      <c r="F62" s="56"/>
    </row>
    <row r="63" spans="1:6" ht="12" customHeight="1">
      <c r="A63" s="9"/>
      <c r="B63" s="10" t="s">
        <v>42</v>
      </c>
      <c r="C63" s="72">
        <v>0</v>
      </c>
      <c r="D63" s="70">
        <v>0</v>
      </c>
      <c r="E63" s="70">
        <f t="shared" si="1"/>
        <v>0</v>
      </c>
      <c r="F63" s="56"/>
    </row>
    <row r="64" spans="1:6" ht="12" customHeight="1">
      <c r="A64" s="9"/>
      <c r="B64" s="10" t="s">
        <v>46</v>
      </c>
      <c r="C64" s="71">
        <v>0</v>
      </c>
      <c r="D64" s="73">
        <v>0</v>
      </c>
      <c r="E64" s="76">
        <f t="shared" si="1"/>
        <v>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16190000</v>
      </c>
      <c r="D68" s="74">
        <f>SUM(D25,D32,D53,D65,D66,D67)</f>
        <v>15711771</v>
      </c>
      <c r="E68" s="75">
        <f t="shared" si="1"/>
        <v>478229</v>
      </c>
      <c r="F68" s="61"/>
    </row>
    <row r="69" spans="1:6" ht="15" customHeight="1">
      <c r="A69" s="110" t="s">
        <v>57</v>
      </c>
      <c r="B69" s="111"/>
      <c r="C69" s="74">
        <v>815000</v>
      </c>
      <c r="D69" s="78">
        <f>D22-D68</f>
        <v>432529</v>
      </c>
      <c r="E69" s="74">
        <f t="shared" si="1"/>
        <v>382471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居宅介護支援事業所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130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130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1060000</v>
      </c>
      <c r="D111" s="69">
        <f>SUM(D112:D114)</f>
        <v>1059550</v>
      </c>
      <c r="E111" s="75">
        <f t="shared" si="3"/>
        <v>450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1060000</v>
      </c>
      <c r="D114" s="70">
        <v>1059550</v>
      </c>
      <c r="E114" s="76">
        <f t="shared" si="3"/>
        <v>450</v>
      </c>
      <c r="F114" s="42"/>
    </row>
    <row r="115" spans="1:6" ht="15" customHeight="1">
      <c r="A115" s="99" t="s">
        <v>93</v>
      </c>
      <c r="B115" s="101"/>
      <c r="C115" s="74">
        <v>1060000</v>
      </c>
      <c r="D115" s="74">
        <f>SUM(D103,D106,D109,D111,H106)</f>
        <v>1059550</v>
      </c>
      <c r="E115" s="75">
        <f t="shared" si="3"/>
        <v>450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182000</v>
      </c>
      <c r="D120" s="69">
        <v>121250</v>
      </c>
      <c r="E120" s="75">
        <f t="shared" si="3"/>
        <v>60750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182000</v>
      </c>
      <c r="D123" s="74">
        <f>SUM(D116,D119,D120,D121)</f>
        <v>121250</v>
      </c>
      <c r="E123" s="75">
        <f t="shared" si="3"/>
        <v>60750</v>
      </c>
      <c r="F123" s="23"/>
    </row>
    <row r="124" spans="1:6" ht="15" customHeight="1">
      <c r="A124" s="99" t="s">
        <v>103</v>
      </c>
      <c r="B124" s="100"/>
      <c r="C124" s="74">
        <v>878000</v>
      </c>
      <c r="D124" s="74">
        <f>D115-D123</f>
        <v>938300</v>
      </c>
      <c r="E124" s="75">
        <f t="shared" si="3"/>
        <v>-60300</v>
      </c>
      <c r="F124" s="23"/>
    </row>
    <row r="125" spans="1:6" ht="15" customHeight="1">
      <c r="A125" s="99" t="s">
        <v>104</v>
      </c>
      <c r="B125" s="100"/>
      <c r="C125" s="74">
        <v>0</v>
      </c>
      <c r="D125" s="69">
        <v>0</v>
      </c>
      <c r="E125" s="75">
        <f t="shared" si="3"/>
        <v>0</v>
      </c>
      <c r="F125" s="23"/>
    </row>
    <row r="126" spans="1:6" ht="18.75" customHeight="1">
      <c r="A126" s="104" t="s">
        <v>105</v>
      </c>
      <c r="B126" s="105"/>
      <c r="C126" s="74">
        <v>1693000</v>
      </c>
      <c r="D126" s="80">
        <f>D69+D100+D124-D125</f>
        <v>1370829</v>
      </c>
      <c r="E126" s="74">
        <f t="shared" si="3"/>
        <v>322171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21358969</v>
      </c>
      <c r="D128" s="74">
        <v>21358969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23051969</v>
      </c>
      <c r="D129" s="74">
        <f>D126+D128</f>
        <v>22729798</v>
      </c>
      <c r="E129" s="74">
        <f>C129-D129</f>
        <v>322171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13:B113"/>
    <mergeCell ref="A2:B2"/>
    <mergeCell ref="A76:B76"/>
    <mergeCell ref="A69:B69"/>
    <mergeCell ref="A68:B68"/>
    <mergeCell ref="A22:B22"/>
    <mergeCell ref="A84:B84"/>
    <mergeCell ref="A99:B99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4:B4"/>
    <mergeCell ref="A24:B24"/>
    <mergeCell ref="A78:B78"/>
    <mergeCell ref="A102:B102"/>
    <mergeCell ref="A100:B100"/>
    <mergeCell ref="A88:B88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7" width="9.00390625" style="1" customWidth="1"/>
    <col min="8" max="8" width="9.50390625" style="1" bestFit="1" customWidth="1"/>
    <col min="9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112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130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0</v>
      </c>
      <c r="D5" s="77">
        <f>SUM(D6:D10)</f>
        <v>0</v>
      </c>
      <c r="E5" s="75">
        <f aca="true" t="shared" si="0" ref="E5:E22">C5-D5</f>
        <v>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0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14"/>
      <c r="B10" s="92" t="s">
        <v>8</v>
      </c>
      <c r="C10" s="71">
        <v>0</v>
      </c>
      <c r="D10" s="73">
        <v>0</v>
      </c>
      <c r="E10" s="76">
        <f t="shared" si="0"/>
        <v>0</v>
      </c>
      <c r="F10" s="57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14440000</v>
      </c>
      <c r="D12" s="69">
        <f>SUM(D13:D14)</f>
        <v>14554855</v>
      </c>
      <c r="E12" s="75">
        <f t="shared" si="0"/>
        <v>-114855</v>
      </c>
      <c r="F12" s="55"/>
    </row>
    <row r="13" spans="1:6" ht="12" customHeight="1">
      <c r="A13" s="9"/>
      <c r="B13" s="10" t="s">
        <v>113</v>
      </c>
      <c r="C13" s="70">
        <v>14440000</v>
      </c>
      <c r="D13" s="70">
        <v>14554855</v>
      </c>
      <c r="E13" s="70">
        <f t="shared" si="0"/>
        <v>-114855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125000</v>
      </c>
      <c r="D15" s="74">
        <v>0</v>
      </c>
      <c r="E15" s="75">
        <f t="shared" si="0"/>
        <v>125000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0</v>
      </c>
      <c r="D17" s="74">
        <v>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14565000</v>
      </c>
      <c r="D22" s="74">
        <f>SUM(D5,D11,D12,D15,D16,D17,D18,D19,D20,D21)</f>
        <v>14554855</v>
      </c>
      <c r="E22" s="74">
        <f t="shared" si="0"/>
        <v>10145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130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3130000</v>
      </c>
      <c r="D25" s="69">
        <f>SUM(D26:D31)</f>
        <v>3045570</v>
      </c>
      <c r="E25" s="75">
        <f aca="true" t="shared" si="1" ref="E25:E69">C25-D25</f>
        <v>84430</v>
      </c>
      <c r="F25" s="55"/>
    </row>
    <row r="26" spans="1:6" ht="12" customHeight="1">
      <c r="A26" s="9"/>
      <c r="B26" s="10" t="s">
        <v>20</v>
      </c>
      <c r="C26" s="70">
        <v>0</v>
      </c>
      <c r="D26" s="70">
        <v>0</v>
      </c>
      <c r="E26" s="70">
        <f t="shared" si="1"/>
        <v>0</v>
      </c>
      <c r="F26" s="56"/>
    </row>
    <row r="27" spans="1:6" ht="12" customHeight="1">
      <c r="A27" s="9"/>
      <c r="B27" s="10" t="s">
        <v>21</v>
      </c>
      <c r="C27" s="70">
        <v>0</v>
      </c>
      <c r="D27" s="70">
        <v>0</v>
      </c>
      <c r="E27" s="70">
        <f t="shared" si="1"/>
        <v>0</v>
      </c>
      <c r="F27" s="56"/>
    </row>
    <row r="28" spans="1:6" ht="12" customHeight="1">
      <c r="A28" s="9"/>
      <c r="B28" s="10" t="s">
        <v>22</v>
      </c>
      <c r="C28" s="70">
        <v>3068000</v>
      </c>
      <c r="D28" s="70">
        <v>3014044</v>
      </c>
      <c r="E28" s="70">
        <f t="shared" si="1"/>
        <v>53956</v>
      </c>
      <c r="F28" s="56"/>
    </row>
    <row r="29" spans="1:6" ht="12" customHeight="1">
      <c r="A29" s="9"/>
      <c r="B29" s="10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10" t="s">
        <v>24</v>
      </c>
      <c r="C30" s="70">
        <v>0</v>
      </c>
      <c r="D30" s="70">
        <v>0</v>
      </c>
      <c r="E30" s="70">
        <f t="shared" si="1"/>
        <v>0</v>
      </c>
      <c r="F30" s="56"/>
    </row>
    <row r="31" spans="1:6" ht="12" customHeight="1">
      <c r="A31" s="14"/>
      <c r="B31" s="15" t="s">
        <v>25</v>
      </c>
      <c r="C31" s="71">
        <v>62000</v>
      </c>
      <c r="D31" s="71">
        <v>31526</v>
      </c>
      <c r="E31" s="76">
        <f t="shared" si="1"/>
        <v>30474</v>
      </c>
      <c r="F31" s="57"/>
    </row>
    <row r="32" spans="1:6" ht="12" customHeight="1">
      <c r="A32" s="9" t="s">
        <v>26</v>
      </c>
      <c r="B32" s="20"/>
      <c r="C32" s="72">
        <v>814000</v>
      </c>
      <c r="D32" s="72">
        <f>SUM(D33:D52)</f>
        <v>731971</v>
      </c>
      <c r="E32" s="75">
        <f t="shared" si="1"/>
        <v>82029</v>
      </c>
      <c r="F32" s="59"/>
    </row>
    <row r="33" spans="1:6" ht="12" customHeight="1">
      <c r="A33" s="9"/>
      <c r="B33" s="10" t="s">
        <v>27</v>
      </c>
      <c r="C33" s="72">
        <v>155000</v>
      </c>
      <c r="D33" s="70">
        <v>126175</v>
      </c>
      <c r="E33" s="70">
        <f t="shared" si="1"/>
        <v>28825</v>
      </c>
      <c r="F33" s="56"/>
    </row>
    <row r="34" spans="1:6" ht="12" customHeight="1">
      <c r="A34" s="9"/>
      <c r="B34" s="10" t="s">
        <v>28</v>
      </c>
      <c r="C34" s="72">
        <v>0</v>
      </c>
      <c r="D34" s="70">
        <v>0</v>
      </c>
      <c r="E34" s="70">
        <f t="shared" si="1"/>
        <v>0</v>
      </c>
      <c r="F34" s="56"/>
    </row>
    <row r="35" spans="1:6" ht="12" customHeight="1">
      <c r="A35" s="9"/>
      <c r="B35" s="10" t="s">
        <v>29</v>
      </c>
      <c r="C35" s="72">
        <v>0</v>
      </c>
      <c r="D35" s="70">
        <v>0</v>
      </c>
      <c r="E35" s="70">
        <f t="shared" si="1"/>
        <v>0</v>
      </c>
      <c r="F35" s="56"/>
    </row>
    <row r="36" spans="1:6" ht="12" customHeight="1">
      <c r="A36" s="9"/>
      <c r="B36" s="10" t="s">
        <v>30</v>
      </c>
      <c r="C36" s="72">
        <v>43000</v>
      </c>
      <c r="D36" s="70">
        <v>38745</v>
      </c>
      <c r="E36" s="70">
        <f t="shared" si="1"/>
        <v>4255</v>
      </c>
      <c r="F36" s="56"/>
    </row>
    <row r="37" spans="1:6" ht="12" customHeight="1">
      <c r="A37" s="9"/>
      <c r="B37" s="10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2">
        <v>38000</v>
      </c>
      <c r="D38" s="70">
        <v>41310</v>
      </c>
      <c r="E38" s="70">
        <f t="shared" si="1"/>
        <v>-3310</v>
      </c>
      <c r="F38" s="56"/>
    </row>
    <row r="39" spans="1:6" ht="12" customHeight="1">
      <c r="A39" s="9"/>
      <c r="B39" s="20" t="s">
        <v>33</v>
      </c>
      <c r="C39" s="72">
        <v>0</v>
      </c>
      <c r="D39" s="70">
        <v>0</v>
      </c>
      <c r="E39" s="70">
        <f t="shared" si="1"/>
        <v>0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270000</v>
      </c>
      <c r="D41" s="70">
        <v>273177</v>
      </c>
      <c r="E41" s="70">
        <f t="shared" si="1"/>
        <v>-3177</v>
      </c>
      <c r="F41" s="56"/>
    </row>
    <row r="42" spans="1:6" ht="12" customHeight="1">
      <c r="A42" s="9"/>
      <c r="B42" s="10" t="s">
        <v>36</v>
      </c>
      <c r="C42" s="72">
        <v>27000</v>
      </c>
      <c r="D42" s="70">
        <v>17054</v>
      </c>
      <c r="E42" s="70">
        <f t="shared" si="1"/>
        <v>9946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80000</v>
      </c>
      <c r="D44" s="81">
        <v>60096</v>
      </c>
      <c r="E44" s="70">
        <f t="shared" si="1"/>
        <v>19904</v>
      </c>
      <c r="F44" s="56"/>
    </row>
    <row r="45" spans="1:6" ht="12" customHeight="1">
      <c r="A45" s="9"/>
      <c r="B45" s="10" t="s">
        <v>39</v>
      </c>
      <c r="C45" s="72">
        <v>71000</v>
      </c>
      <c r="D45" s="70">
        <v>58500</v>
      </c>
      <c r="E45" s="70">
        <f t="shared" si="1"/>
        <v>12500</v>
      </c>
      <c r="F45" s="56"/>
    </row>
    <row r="46" spans="1:6" ht="12" customHeight="1">
      <c r="A46" s="9"/>
      <c r="B46" s="10" t="s">
        <v>40</v>
      </c>
      <c r="C46" s="72">
        <v>17000</v>
      </c>
      <c r="D46" s="70">
        <v>14374</v>
      </c>
      <c r="E46" s="70">
        <f t="shared" si="1"/>
        <v>2626</v>
      </c>
      <c r="F46" s="56"/>
    </row>
    <row r="47" spans="1:6" ht="12" customHeight="1">
      <c r="A47" s="9"/>
      <c r="B47" s="10" t="s">
        <v>41</v>
      </c>
      <c r="C47" s="72">
        <v>95000</v>
      </c>
      <c r="D47" s="70">
        <v>86940</v>
      </c>
      <c r="E47" s="70">
        <f t="shared" si="1"/>
        <v>8060</v>
      </c>
      <c r="F47" s="56"/>
    </row>
    <row r="48" spans="1:6" ht="12" customHeight="1">
      <c r="A48" s="9"/>
      <c r="B48" s="10" t="s">
        <v>42</v>
      </c>
      <c r="C48" s="72">
        <v>0</v>
      </c>
      <c r="D48" s="70">
        <v>0</v>
      </c>
      <c r="E48" s="70">
        <f t="shared" si="1"/>
        <v>0</v>
      </c>
      <c r="F48" s="56"/>
    </row>
    <row r="49" spans="1:6" ht="12" customHeight="1">
      <c r="A49" s="9"/>
      <c r="B49" s="10" t="s">
        <v>43</v>
      </c>
      <c r="C49" s="72">
        <v>18000</v>
      </c>
      <c r="D49" s="70">
        <v>15600</v>
      </c>
      <c r="E49" s="70">
        <f t="shared" si="1"/>
        <v>2400</v>
      </c>
      <c r="F49" s="56"/>
    </row>
    <row r="50" spans="1:6" ht="12" customHeight="1">
      <c r="A50" s="9"/>
      <c r="B50" s="10" t="s">
        <v>44</v>
      </c>
      <c r="C50" s="72">
        <v>0</v>
      </c>
      <c r="D50" s="70">
        <v>0</v>
      </c>
      <c r="E50" s="70">
        <f t="shared" si="1"/>
        <v>0</v>
      </c>
      <c r="F50" s="56"/>
    </row>
    <row r="51" spans="1:6" ht="12" customHeight="1">
      <c r="A51" s="9"/>
      <c r="B51" s="10" t="s">
        <v>45</v>
      </c>
      <c r="C51" s="72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8153000</v>
      </c>
      <c r="D53" s="69">
        <f>SUM(D54:D64)</f>
        <v>8059462</v>
      </c>
      <c r="E53" s="75">
        <f t="shared" si="1"/>
        <v>93538</v>
      </c>
      <c r="F53" s="59"/>
    </row>
    <row r="54" spans="1:6" ht="12" customHeight="1">
      <c r="A54" s="9"/>
      <c r="B54" s="10" t="s">
        <v>48</v>
      </c>
      <c r="C54" s="72">
        <v>6667000</v>
      </c>
      <c r="D54" s="70">
        <v>6601713</v>
      </c>
      <c r="E54" s="70">
        <f t="shared" si="1"/>
        <v>65287</v>
      </c>
      <c r="F54" s="56"/>
    </row>
    <row r="55" spans="1:6" ht="12" customHeight="1">
      <c r="A55" s="9"/>
      <c r="B55" s="10" t="s">
        <v>49</v>
      </c>
      <c r="C55" s="72">
        <v>14000</v>
      </c>
      <c r="D55" s="70">
        <v>12107</v>
      </c>
      <c r="E55" s="70">
        <f t="shared" si="1"/>
        <v>1893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0</v>
      </c>
      <c r="D57" s="70">
        <v>0</v>
      </c>
      <c r="E57" s="70">
        <f t="shared" si="1"/>
        <v>0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805000</v>
      </c>
      <c r="D59" s="70">
        <v>840668</v>
      </c>
      <c r="E59" s="70">
        <f t="shared" si="1"/>
        <v>-35668</v>
      </c>
      <c r="F59" s="56"/>
    </row>
    <row r="60" spans="1:6" ht="12" customHeight="1">
      <c r="A60" s="9"/>
      <c r="B60" s="10" t="s">
        <v>34</v>
      </c>
      <c r="C60" s="72">
        <v>486000</v>
      </c>
      <c r="D60" s="70">
        <v>433561</v>
      </c>
      <c r="E60" s="70">
        <f t="shared" si="1"/>
        <v>52439</v>
      </c>
      <c r="F60" s="56"/>
    </row>
    <row r="61" spans="1:6" ht="12" customHeight="1">
      <c r="A61" s="9"/>
      <c r="B61" s="10" t="s">
        <v>30</v>
      </c>
      <c r="C61" s="72">
        <v>154000</v>
      </c>
      <c r="D61" s="70">
        <v>153605</v>
      </c>
      <c r="E61" s="70">
        <f t="shared" si="1"/>
        <v>395</v>
      </c>
      <c r="F61" s="56"/>
    </row>
    <row r="62" spans="1:6" ht="12" customHeight="1">
      <c r="A62" s="9"/>
      <c r="B62" s="10" t="s">
        <v>31</v>
      </c>
      <c r="C62" s="72">
        <v>27000</v>
      </c>
      <c r="D62" s="70">
        <v>17808</v>
      </c>
      <c r="E62" s="70">
        <f t="shared" si="1"/>
        <v>9192</v>
      </c>
      <c r="F62" s="56"/>
    </row>
    <row r="63" spans="1:6" ht="12" customHeight="1">
      <c r="A63" s="9"/>
      <c r="B63" s="10" t="s">
        <v>42</v>
      </c>
      <c r="C63" s="72">
        <v>0</v>
      </c>
      <c r="D63" s="70">
        <v>0</v>
      </c>
      <c r="E63" s="70">
        <f t="shared" si="1"/>
        <v>0</v>
      </c>
      <c r="F63" s="56"/>
    </row>
    <row r="64" spans="1:6" ht="12" customHeight="1">
      <c r="A64" s="9"/>
      <c r="B64" s="10" t="s">
        <v>46</v>
      </c>
      <c r="C64" s="78">
        <v>0</v>
      </c>
      <c r="D64" s="73">
        <v>0</v>
      </c>
      <c r="E64" s="76">
        <f t="shared" si="1"/>
        <v>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12097000</v>
      </c>
      <c r="D68" s="74">
        <f>SUM(D25,D32,D53,D65,D66,D67)</f>
        <v>11837003</v>
      </c>
      <c r="E68" s="75">
        <f t="shared" si="1"/>
        <v>259997</v>
      </c>
      <c r="F68" s="61"/>
    </row>
    <row r="69" spans="1:6" ht="15" customHeight="1">
      <c r="A69" s="110" t="s">
        <v>57</v>
      </c>
      <c r="B69" s="111"/>
      <c r="C69" s="74">
        <v>2468000</v>
      </c>
      <c r="D69" s="78">
        <f>D22-D68</f>
        <v>2717852</v>
      </c>
      <c r="E69" s="74">
        <f t="shared" si="1"/>
        <v>-249852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訪問給食事業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130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63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130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0"/>
      <c r="C115" s="74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0</v>
      </c>
      <c r="D120" s="69">
        <v>0</v>
      </c>
      <c r="E120" s="75">
        <f t="shared" si="3"/>
        <v>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0</v>
      </c>
      <c r="D123" s="74">
        <f>SUM(D116,D119,D120,D121)</f>
        <v>0</v>
      </c>
      <c r="E123" s="75">
        <f t="shared" si="3"/>
        <v>0</v>
      </c>
      <c r="F123" s="23"/>
    </row>
    <row r="124" spans="1:6" ht="15" customHeight="1">
      <c r="A124" s="99" t="s">
        <v>103</v>
      </c>
      <c r="B124" s="100"/>
      <c r="C124" s="74">
        <v>0</v>
      </c>
      <c r="D124" s="74">
        <f>D115-D123</f>
        <v>0</v>
      </c>
      <c r="E124" s="75">
        <f t="shared" si="3"/>
        <v>0</v>
      </c>
      <c r="F124" s="23"/>
    </row>
    <row r="125" spans="1:6" ht="15" customHeight="1">
      <c r="A125" s="99" t="s">
        <v>104</v>
      </c>
      <c r="B125" s="100"/>
      <c r="C125" s="74">
        <v>150000</v>
      </c>
      <c r="D125" s="69">
        <v>0</v>
      </c>
      <c r="E125" s="75">
        <f t="shared" si="3"/>
        <v>150000</v>
      </c>
      <c r="F125" s="23"/>
    </row>
    <row r="126" spans="1:6" ht="18.75" customHeight="1">
      <c r="A126" s="104" t="s">
        <v>105</v>
      </c>
      <c r="B126" s="114"/>
      <c r="C126" s="74">
        <v>2318000</v>
      </c>
      <c r="D126" s="80">
        <f>D69+D100+D124-D125</f>
        <v>2717852</v>
      </c>
      <c r="E126" s="74">
        <f t="shared" si="3"/>
        <v>-399852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27944963</v>
      </c>
      <c r="D128" s="74">
        <v>27944963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30262963</v>
      </c>
      <c r="D129" s="74">
        <f>D126+D128</f>
        <v>30662815</v>
      </c>
      <c r="E129" s="74">
        <f>C129-D129</f>
        <v>-399852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00:B100"/>
    <mergeCell ref="A113:B113"/>
    <mergeCell ref="A2:B2"/>
    <mergeCell ref="A76:B76"/>
    <mergeCell ref="A69:B69"/>
    <mergeCell ref="A68:B68"/>
    <mergeCell ref="A4:B4"/>
    <mergeCell ref="A24:B24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78:B78"/>
    <mergeCell ref="A102:B102"/>
    <mergeCell ref="A22:B22"/>
    <mergeCell ref="A88:B88"/>
    <mergeCell ref="A99:B99"/>
    <mergeCell ref="A84:B8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114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0</v>
      </c>
      <c r="D5" s="77">
        <f>SUM(D6:D10)</f>
        <v>0</v>
      </c>
      <c r="E5" s="75">
        <f>C5-D5</f>
        <v>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aca="true" t="shared" si="0" ref="E6:E22">C6-D6</f>
        <v>0</v>
      </c>
      <c r="F6" s="56"/>
    </row>
    <row r="7" spans="1:6" ht="12" customHeight="1">
      <c r="A7" s="9"/>
      <c r="B7" s="90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0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14"/>
      <c r="B10" s="92" t="s">
        <v>8</v>
      </c>
      <c r="C10" s="71">
        <v>0</v>
      </c>
      <c r="D10" s="73">
        <v>0</v>
      </c>
      <c r="E10" s="76">
        <f t="shared" si="0"/>
        <v>0</v>
      </c>
      <c r="F10" s="57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9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9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9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6000</v>
      </c>
      <c r="D17" s="74">
        <v>6000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7050000</v>
      </c>
      <c r="D21" s="74">
        <v>7050000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7056000</v>
      </c>
      <c r="D22" s="74">
        <f>SUM(D5,D11,D12,D15,D16,D17,D18,D19,D20,D21)</f>
        <v>7056000</v>
      </c>
      <c r="E22" s="74">
        <f t="shared" si="0"/>
        <v>0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0</v>
      </c>
      <c r="D25" s="69">
        <f>SUM(D26:D31)</f>
        <v>0</v>
      </c>
      <c r="E25" s="75">
        <f aca="true" t="shared" si="1" ref="E25:E69">C25-D25</f>
        <v>0</v>
      </c>
      <c r="F25" s="55"/>
    </row>
    <row r="26" spans="1:6" ht="12" customHeight="1">
      <c r="A26" s="9"/>
      <c r="B26" s="10" t="s">
        <v>20</v>
      </c>
      <c r="C26" s="70">
        <v>0</v>
      </c>
      <c r="D26" s="70">
        <v>0</v>
      </c>
      <c r="E26" s="70">
        <f t="shared" si="1"/>
        <v>0</v>
      </c>
      <c r="F26" s="56"/>
    </row>
    <row r="27" spans="1:6" ht="12" customHeight="1">
      <c r="A27" s="9"/>
      <c r="B27" s="10" t="s">
        <v>21</v>
      </c>
      <c r="C27" s="70">
        <v>0</v>
      </c>
      <c r="D27" s="70">
        <v>0</v>
      </c>
      <c r="E27" s="70">
        <f t="shared" si="1"/>
        <v>0</v>
      </c>
      <c r="F27" s="56"/>
    </row>
    <row r="28" spans="1:6" ht="12" customHeight="1">
      <c r="A28" s="9"/>
      <c r="B28" s="10" t="s">
        <v>22</v>
      </c>
      <c r="C28" s="70">
        <v>0</v>
      </c>
      <c r="D28" s="70">
        <v>0</v>
      </c>
      <c r="E28" s="70">
        <f t="shared" si="1"/>
        <v>0</v>
      </c>
      <c r="F28" s="56"/>
    </row>
    <row r="29" spans="1:6" ht="12" customHeight="1">
      <c r="A29" s="9"/>
      <c r="B29" s="10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10" t="s">
        <v>24</v>
      </c>
      <c r="C30" s="70">
        <v>0</v>
      </c>
      <c r="D30" s="70">
        <v>0</v>
      </c>
      <c r="E30" s="70">
        <f t="shared" si="1"/>
        <v>0</v>
      </c>
      <c r="F30" s="56"/>
    </row>
    <row r="31" spans="1:6" ht="12" customHeight="1">
      <c r="A31" s="14"/>
      <c r="B31" s="15" t="s">
        <v>25</v>
      </c>
      <c r="C31" s="71">
        <v>0</v>
      </c>
      <c r="D31" s="71">
        <v>0</v>
      </c>
      <c r="E31" s="76">
        <f t="shared" si="1"/>
        <v>0</v>
      </c>
      <c r="F31" s="57"/>
    </row>
    <row r="32" spans="1:6" ht="12" customHeight="1">
      <c r="A32" s="9" t="s">
        <v>26</v>
      </c>
      <c r="B32" s="20"/>
      <c r="C32" s="72">
        <v>7022000</v>
      </c>
      <c r="D32" s="72">
        <f>SUM(D33:D52)</f>
        <v>6065670</v>
      </c>
      <c r="E32" s="75">
        <f t="shared" si="1"/>
        <v>956330</v>
      </c>
      <c r="F32" s="59"/>
    </row>
    <row r="33" spans="1:6" ht="12" customHeight="1">
      <c r="A33" s="9"/>
      <c r="B33" s="10" t="s">
        <v>27</v>
      </c>
      <c r="C33" s="72">
        <v>100000</v>
      </c>
      <c r="D33" s="70">
        <v>0</v>
      </c>
      <c r="E33" s="70">
        <f t="shared" si="1"/>
        <v>100000</v>
      </c>
      <c r="F33" s="54"/>
    </row>
    <row r="34" spans="1:6" ht="12" customHeight="1">
      <c r="A34" s="9"/>
      <c r="B34" s="10" t="s">
        <v>28</v>
      </c>
      <c r="C34" s="72">
        <v>5975000</v>
      </c>
      <c r="D34" s="81">
        <v>5399258</v>
      </c>
      <c r="E34" s="70">
        <f t="shared" si="1"/>
        <v>575742</v>
      </c>
      <c r="F34" s="56"/>
    </row>
    <row r="35" spans="1:6" ht="12" customHeight="1">
      <c r="A35" s="9"/>
      <c r="B35" s="10" t="s">
        <v>29</v>
      </c>
      <c r="C35" s="72">
        <v>0</v>
      </c>
      <c r="D35" s="70">
        <v>0</v>
      </c>
      <c r="E35" s="70">
        <f t="shared" si="1"/>
        <v>0</v>
      </c>
      <c r="F35" s="56"/>
    </row>
    <row r="36" spans="1:6" ht="12" customHeight="1">
      <c r="A36" s="9"/>
      <c r="B36" s="10" t="s">
        <v>30</v>
      </c>
      <c r="C36" s="72">
        <v>0</v>
      </c>
      <c r="D36" s="70">
        <v>0</v>
      </c>
      <c r="E36" s="70">
        <f t="shared" si="1"/>
        <v>0</v>
      </c>
      <c r="F36" s="56"/>
    </row>
    <row r="37" spans="1:6" ht="12" customHeight="1">
      <c r="A37" s="9"/>
      <c r="B37" s="10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2">
        <v>0</v>
      </c>
      <c r="D38" s="70">
        <v>0</v>
      </c>
      <c r="E38" s="70">
        <f t="shared" si="1"/>
        <v>0</v>
      </c>
      <c r="F38" s="56"/>
    </row>
    <row r="39" spans="1:6" ht="12" customHeight="1">
      <c r="A39" s="9"/>
      <c r="B39" s="20" t="s">
        <v>33</v>
      </c>
      <c r="C39" s="72">
        <v>0</v>
      </c>
      <c r="D39" s="70">
        <v>0</v>
      </c>
      <c r="E39" s="70">
        <f t="shared" si="1"/>
        <v>0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0</v>
      </c>
      <c r="D41" s="70">
        <v>0</v>
      </c>
      <c r="E41" s="70">
        <f t="shared" si="1"/>
        <v>0</v>
      </c>
      <c r="F41" s="56"/>
    </row>
    <row r="42" spans="1:6" ht="12" customHeight="1">
      <c r="A42" s="9"/>
      <c r="B42" s="10" t="s">
        <v>36</v>
      </c>
      <c r="C42" s="72">
        <v>0</v>
      </c>
      <c r="D42" s="70">
        <v>0</v>
      </c>
      <c r="E42" s="70">
        <f t="shared" si="1"/>
        <v>0</v>
      </c>
      <c r="F42" s="56"/>
    </row>
    <row r="43" spans="1:6" ht="12" customHeight="1">
      <c r="A43" s="9"/>
      <c r="B43" s="10" t="s">
        <v>37</v>
      </c>
      <c r="C43" s="72">
        <v>150000</v>
      </c>
      <c r="D43" s="70">
        <v>59708</v>
      </c>
      <c r="E43" s="70">
        <f t="shared" si="1"/>
        <v>90292</v>
      </c>
      <c r="F43" s="56"/>
    </row>
    <row r="44" spans="1:6" ht="12" customHeight="1">
      <c r="A44" s="9"/>
      <c r="B44" s="10" t="s">
        <v>38</v>
      </c>
      <c r="C44" s="72">
        <v>0</v>
      </c>
      <c r="D44" s="70">
        <v>0</v>
      </c>
      <c r="E44" s="70">
        <f t="shared" si="1"/>
        <v>0</v>
      </c>
      <c r="F44" s="56"/>
    </row>
    <row r="45" spans="1:6" ht="12" customHeight="1">
      <c r="A45" s="9"/>
      <c r="B45" s="10" t="s">
        <v>39</v>
      </c>
      <c r="C45" s="72">
        <v>0</v>
      </c>
      <c r="D45" s="70">
        <v>0</v>
      </c>
      <c r="E45" s="70">
        <f t="shared" si="1"/>
        <v>0</v>
      </c>
      <c r="F45" s="56"/>
    </row>
    <row r="46" spans="1:6" ht="12" customHeight="1">
      <c r="A46" s="9"/>
      <c r="B46" s="10" t="s">
        <v>40</v>
      </c>
      <c r="C46" s="72">
        <v>76000</v>
      </c>
      <c r="D46" s="70">
        <v>45104</v>
      </c>
      <c r="E46" s="70">
        <f t="shared" si="1"/>
        <v>30896</v>
      </c>
      <c r="F46" s="56"/>
    </row>
    <row r="47" spans="1:6" ht="12" customHeight="1">
      <c r="A47" s="9"/>
      <c r="B47" s="10" t="s">
        <v>41</v>
      </c>
      <c r="C47" s="72">
        <v>0</v>
      </c>
      <c r="D47" s="70">
        <v>0</v>
      </c>
      <c r="E47" s="70">
        <f t="shared" si="1"/>
        <v>0</v>
      </c>
      <c r="F47" s="56"/>
    </row>
    <row r="48" spans="1:6" ht="12" customHeight="1">
      <c r="A48" s="9"/>
      <c r="B48" s="10" t="s">
        <v>42</v>
      </c>
      <c r="C48" s="72">
        <v>536000</v>
      </c>
      <c r="D48" s="70">
        <v>481300</v>
      </c>
      <c r="E48" s="70">
        <f t="shared" si="1"/>
        <v>54700</v>
      </c>
      <c r="F48" s="56"/>
    </row>
    <row r="49" spans="1:6" ht="12" customHeight="1">
      <c r="A49" s="9"/>
      <c r="B49" s="10" t="s">
        <v>43</v>
      </c>
      <c r="C49" s="72">
        <v>85000</v>
      </c>
      <c r="D49" s="70">
        <v>80300</v>
      </c>
      <c r="E49" s="70">
        <f t="shared" si="1"/>
        <v>4700</v>
      </c>
      <c r="F49" s="56"/>
    </row>
    <row r="50" spans="1:6" ht="12" customHeight="1">
      <c r="A50" s="9"/>
      <c r="B50" s="10" t="s">
        <v>44</v>
      </c>
      <c r="C50" s="72">
        <v>100000</v>
      </c>
      <c r="D50" s="70">
        <v>0</v>
      </c>
      <c r="E50" s="70">
        <f t="shared" si="1"/>
        <v>100000</v>
      </c>
      <c r="F50" s="56"/>
    </row>
    <row r="51" spans="1:6" ht="12" customHeight="1">
      <c r="A51" s="9"/>
      <c r="B51" s="10" t="s">
        <v>45</v>
      </c>
      <c r="C51" s="72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0</v>
      </c>
      <c r="D53" s="69">
        <f>SUM(D54:D64)</f>
        <v>0</v>
      </c>
      <c r="E53" s="75">
        <f t="shared" si="1"/>
        <v>0</v>
      </c>
      <c r="F53" s="59"/>
    </row>
    <row r="54" spans="1:6" ht="12" customHeight="1">
      <c r="A54" s="9"/>
      <c r="B54" s="10" t="s">
        <v>48</v>
      </c>
      <c r="C54" s="72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2">
        <v>0</v>
      </c>
      <c r="D55" s="70">
        <v>0</v>
      </c>
      <c r="E55" s="70">
        <f t="shared" si="1"/>
        <v>0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0</v>
      </c>
      <c r="D57" s="70">
        <v>0</v>
      </c>
      <c r="E57" s="70">
        <f t="shared" si="1"/>
        <v>0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0</v>
      </c>
      <c r="D59" s="70">
        <v>0</v>
      </c>
      <c r="E59" s="70">
        <f t="shared" si="1"/>
        <v>0</v>
      </c>
      <c r="F59" s="56"/>
    </row>
    <row r="60" spans="1:6" ht="12" customHeight="1">
      <c r="A60" s="9"/>
      <c r="B60" s="10" t="s">
        <v>34</v>
      </c>
      <c r="C60" s="72">
        <v>0</v>
      </c>
      <c r="D60" s="70">
        <v>0</v>
      </c>
      <c r="E60" s="70">
        <f t="shared" si="1"/>
        <v>0</v>
      </c>
      <c r="F60" s="56"/>
    </row>
    <row r="61" spans="1:6" ht="12" customHeight="1">
      <c r="A61" s="9"/>
      <c r="B61" s="10" t="s">
        <v>30</v>
      </c>
      <c r="C61" s="72">
        <v>0</v>
      </c>
      <c r="D61" s="70">
        <v>0</v>
      </c>
      <c r="E61" s="70">
        <f t="shared" si="1"/>
        <v>0</v>
      </c>
      <c r="F61" s="56"/>
    </row>
    <row r="62" spans="1:6" ht="12" customHeight="1">
      <c r="A62" s="9"/>
      <c r="B62" s="10" t="s">
        <v>31</v>
      </c>
      <c r="C62" s="72">
        <v>0</v>
      </c>
      <c r="D62" s="70">
        <v>0</v>
      </c>
      <c r="E62" s="70">
        <f t="shared" si="1"/>
        <v>0</v>
      </c>
      <c r="F62" s="56"/>
    </row>
    <row r="63" spans="1:6" ht="12" customHeight="1">
      <c r="A63" s="9"/>
      <c r="B63" s="10" t="s">
        <v>42</v>
      </c>
      <c r="C63" s="72">
        <v>0</v>
      </c>
      <c r="D63" s="70">
        <v>0</v>
      </c>
      <c r="E63" s="70">
        <f t="shared" si="1"/>
        <v>0</v>
      </c>
      <c r="F63" s="56"/>
    </row>
    <row r="64" spans="1:6" ht="12" customHeight="1">
      <c r="A64" s="9"/>
      <c r="B64" s="10" t="s">
        <v>46</v>
      </c>
      <c r="C64" s="78">
        <v>0</v>
      </c>
      <c r="D64" s="73">
        <v>0</v>
      </c>
      <c r="E64" s="76">
        <f t="shared" si="1"/>
        <v>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7022000</v>
      </c>
      <c r="D68" s="74">
        <f>SUM(D25,D32,D53,D65,D66,D67)</f>
        <v>6065670</v>
      </c>
      <c r="E68" s="75">
        <f t="shared" si="1"/>
        <v>956330</v>
      </c>
      <c r="F68" s="61"/>
    </row>
    <row r="69" spans="1:6" ht="15" customHeight="1">
      <c r="A69" s="110" t="s">
        <v>57</v>
      </c>
      <c r="B69" s="111"/>
      <c r="C69" s="74">
        <v>34000</v>
      </c>
      <c r="D69" s="78">
        <f>D22-D68</f>
        <v>990330</v>
      </c>
      <c r="E69" s="74">
        <f t="shared" si="1"/>
        <v>-956330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鹿児島睦園本部会計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8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0"/>
      <c r="C115" s="74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0</v>
      </c>
      <c r="D120" s="69">
        <v>0</v>
      </c>
      <c r="E120" s="75">
        <f t="shared" si="3"/>
        <v>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0</v>
      </c>
      <c r="D123" s="74">
        <f>SUM(D116,D119,D120,D121)</f>
        <v>0</v>
      </c>
      <c r="E123" s="75">
        <f t="shared" si="3"/>
        <v>0</v>
      </c>
      <c r="F123" s="23"/>
    </row>
    <row r="124" spans="1:6" ht="15" customHeight="1">
      <c r="A124" s="99" t="s">
        <v>103</v>
      </c>
      <c r="B124" s="100"/>
      <c r="C124" s="74">
        <v>0</v>
      </c>
      <c r="D124" s="74">
        <f>D115-D123</f>
        <v>0</v>
      </c>
      <c r="E124" s="75">
        <f t="shared" si="3"/>
        <v>0</v>
      </c>
      <c r="F124" s="23"/>
    </row>
    <row r="125" spans="1:6" ht="15" customHeight="1">
      <c r="A125" s="99" t="s">
        <v>104</v>
      </c>
      <c r="B125" s="100"/>
      <c r="C125" s="74">
        <v>0</v>
      </c>
      <c r="D125" s="69">
        <v>0</v>
      </c>
      <c r="E125" s="75">
        <f t="shared" si="3"/>
        <v>0</v>
      </c>
      <c r="F125" s="23"/>
    </row>
    <row r="126" spans="1:6" ht="18.75" customHeight="1">
      <c r="A126" s="104" t="s">
        <v>105</v>
      </c>
      <c r="B126" s="114"/>
      <c r="C126" s="74">
        <v>34000</v>
      </c>
      <c r="D126" s="80">
        <f>D69+D100+D124-D125</f>
        <v>990330</v>
      </c>
      <c r="E126" s="74">
        <f t="shared" si="3"/>
        <v>-956330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1514767</v>
      </c>
      <c r="D128" s="74">
        <v>1514767</v>
      </c>
      <c r="E128" s="74">
        <f t="shared" si="3"/>
        <v>0</v>
      </c>
      <c r="F128" s="23"/>
    </row>
    <row r="129" spans="1:6" ht="18.75" customHeight="1">
      <c r="A129" s="99" t="s">
        <v>107</v>
      </c>
      <c r="B129" s="100"/>
      <c r="C129" s="74">
        <v>1548767</v>
      </c>
      <c r="D129" s="74">
        <f>D126+D128</f>
        <v>2505097</v>
      </c>
      <c r="E129" s="74">
        <f>C129-D129</f>
        <v>-956330</v>
      </c>
      <c r="F129" s="23"/>
    </row>
    <row r="131" ht="12" customHeight="1">
      <c r="A131" s="1" t="s">
        <v>128</v>
      </c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A129:B129"/>
    <mergeCell ref="A115:B115"/>
    <mergeCell ref="A123:B123"/>
    <mergeCell ref="A124:B124"/>
    <mergeCell ref="A125:B125"/>
    <mergeCell ref="A118:B118"/>
    <mergeCell ref="A126:B126"/>
    <mergeCell ref="C1:E1"/>
    <mergeCell ref="C2:E2"/>
    <mergeCell ref="A100:B100"/>
    <mergeCell ref="A113:B113"/>
    <mergeCell ref="A2:B2"/>
    <mergeCell ref="A76:B76"/>
    <mergeCell ref="A69:B69"/>
    <mergeCell ref="A68:B68"/>
    <mergeCell ref="A22:B22"/>
    <mergeCell ref="A88:B88"/>
    <mergeCell ref="A4:B4"/>
    <mergeCell ref="A24:B24"/>
    <mergeCell ref="A78:B78"/>
    <mergeCell ref="A102:B102"/>
    <mergeCell ref="A84:B84"/>
    <mergeCell ref="A128:B128"/>
    <mergeCell ref="A99:B99"/>
  </mergeCells>
  <printOptions/>
  <pageMargins left="0.7874015748031497" right="0" top="0" bottom="0.3937007874015748" header="0.196850393700787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50390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129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196297000</v>
      </c>
      <c r="D5" s="77">
        <f>SUM(D6:D10)</f>
        <v>196757038</v>
      </c>
      <c r="E5" s="75">
        <f>C5-D5</f>
        <v>-460038</v>
      </c>
      <c r="F5" s="55"/>
    </row>
    <row r="6" spans="1:6" ht="12" customHeight="1">
      <c r="A6" s="9"/>
      <c r="B6" s="90" t="s">
        <v>134</v>
      </c>
      <c r="C6" s="70">
        <v>165708000</v>
      </c>
      <c r="D6" s="70">
        <v>165931724</v>
      </c>
      <c r="E6" s="70">
        <f aca="true" t="shared" si="0" ref="E6:E22">C6-D6</f>
        <v>-223724</v>
      </c>
      <c r="F6" s="56"/>
    </row>
    <row r="7" spans="1:6" ht="12" customHeight="1">
      <c r="A7" s="9"/>
      <c r="B7" s="90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0" t="s">
        <v>7</v>
      </c>
      <c r="C9" s="70">
        <v>30589000</v>
      </c>
      <c r="D9" s="70">
        <v>30812054</v>
      </c>
      <c r="E9" s="70">
        <f t="shared" si="0"/>
        <v>-223054</v>
      </c>
      <c r="F9" s="56"/>
    </row>
    <row r="10" spans="1:6" ht="12" customHeight="1">
      <c r="A10" s="9"/>
      <c r="B10" s="91" t="s">
        <v>8</v>
      </c>
      <c r="C10" s="73">
        <v>0</v>
      </c>
      <c r="D10" s="73">
        <v>13260</v>
      </c>
      <c r="E10" s="76">
        <f t="shared" si="0"/>
        <v>-13260</v>
      </c>
      <c r="F10" s="54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66"/>
    </row>
    <row r="17" spans="1:6" ht="12" customHeight="1">
      <c r="A17" s="6" t="s">
        <v>12</v>
      </c>
      <c r="B17" s="7"/>
      <c r="C17" s="74">
        <v>900000</v>
      </c>
      <c r="D17" s="74">
        <v>730851</v>
      </c>
      <c r="E17" s="75">
        <f t="shared" si="0"/>
        <v>169149</v>
      </c>
      <c r="F17" s="58"/>
    </row>
    <row r="18" spans="1:6" ht="12" customHeight="1">
      <c r="A18" s="6" t="s">
        <v>13</v>
      </c>
      <c r="B18" s="7"/>
      <c r="C18" s="76">
        <v>238000</v>
      </c>
      <c r="D18" s="74">
        <v>238000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7000</v>
      </c>
      <c r="D19" s="74">
        <v>8885</v>
      </c>
      <c r="E19" s="75">
        <f t="shared" si="0"/>
        <v>-1885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197442000</v>
      </c>
      <c r="D22" s="74">
        <f>SUM(D5,D11,D12,D15,D16,D17,D18,D19,D20,D21)</f>
        <v>197734774</v>
      </c>
      <c r="E22" s="74">
        <f t="shared" si="0"/>
        <v>-292774</v>
      </c>
      <c r="F22" s="58"/>
    </row>
    <row r="23" spans="1:3" ht="15" customHeight="1">
      <c r="A23" s="1" t="s">
        <v>18</v>
      </c>
      <c r="C23" s="51"/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129668000</v>
      </c>
      <c r="D25" s="69">
        <f>SUM(D26:D31)</f>
        <v>128644463</v>
      </c>
      <c r="E25" s="75">
        <f aca="true" t="shared" si="1" ref="E25:E69">C25-D25</f>
        <v>1023537</v>
      </c>
      <c r="F25" s="55"/>
    </row>
    <row r="26" spans="1:6" ht="12" customHeight="1">
      <c r="A26" s="9"/>
      <c r="B26" s="10" t="s">
        <v>20</v>
      </c>
      <c r="C26" s="70">
        <v>47380000</v>
      </c>
      <c r="D26" s="70">
        <v>47374400</v>
      </c>
      <c r="E26" s="70">
        <f t="shared" si="1"/>
        <v>5600</v>
      </c>
      <c r="F26" s="56"/>
    </row>
    <row r="27" spans="1:6" ht="12" customHeight="1">
      <c r="A27" s="9"/>
      <c r="B27" s="10" t="s">
        <v>21</v>
      </c>
      <c r="C27" s="70">
        <v>29010000</v>
      </c>
      <c r="D27" s="70">
        <v>29663371</v>
      </c>
      <c r="E27" s="70">
        <f t="shared" si="1"/>
        <v>-653371</v>
      </c>
      <c r="F27" s="68"/>
    </row>
    <row r="28" spans="1:6" ht="12" customHeight="1">
      <c r="A28" s="9"/>
      <c r="B28" s="10" t="s">
        <v>22</v>
      </c>
      <c r="C28" s="70">
        <v>35499000</v>
      </c>
      <c r="D28" s="70">
        <v>33526396</v>
      </c>
      <c r="E28" s="70">
        <f t="shared" si="1"/>
        <v>1972604</v>
      </c>
      <c r="F28" s="68"/>
    </row>
    <row r="29" spans="1:6" ht="12" customHeight="1">
      <c r="A29" s="9"/>
      <c r="B29" s="10" t="s">
        <v>23</v>
      </c>
      <c r="C29" s="70">
        <v>58000</v>
      </c>
      <c r="D29" s="70">
        <v>56475</v>
      </c>
      <c r="E29" s="70">
        <f t="shared" si="1"/>
        <v>1525</v>
      </c>
      <c r="F29" s="56"/>
    </row>
    <row r="30" spans="1:6" ht="12" customHeight="1">
      <c r="A30" s="9"/>
      <c r="B30" s="10" t="s">
        <v>24</v>
      </c>
      <c r="C30" s="70">
        <v>2414000</v>
      </c>
      <c r="D30" s="81">
        <v>2413800</v>
      </c>
      <c r="E30" s="70">
        <f t="shared" si="1"/>
        <v>200</v>
      </c>
      <c r="F30" s="56"/>
    </row>
    <row r="31" spans="1:6" ht="12" customHeight="1">
      <c r="A31" s="14"/>
      <c r="B31" s="15" t="s">
        <v>25</v>
      </c>
      <c r="C31" s="71">
        <v>15307000</v>
      </c>
      <c r="D31" s="71">
        <v>15610021</v>
      </c>
      <c r="E31" s="76">
        <f t="shared" si="1"/>
        <v>-303021</v>
      </c>
      <c r="F31" s="57"/>
    </row>
    <row r="32" spans="1:6" ht="12" customHeight="1">
      <c r="A32" s="9" t="s">
        <v>26</v>
      </c>
      <c r="B32" s="20"/>
      <c r="C32" s="72">
        <v>19628000</v>
      </c>
      <c r="D32" s="72">
        <f>SUM(D33:D52)</f>
        <v>18041363</v>
      </c>
      <c r="E32" s="75">
        <f t="shared" si="1"/>
        <v>1586637</v>
      </c>
      <c r="F32" s="59"/>
    </row>
    <row r="33" spans="1:6" ht="12" customHeight="1">
      <c r="A33" s="9"/>
      <c r="B33" s="10" t="s">
        <v>27</v>
      </c>
      <c r="C33" s="72">
        <v>1653000</v>
      </c>
      <c r="D33" s="70">
        <v>1508515</v>
      </c>
      <c r="E33" s="70">
        <f t="shared" si="1"/>
        <v>144485</v>
      </c>
      <c r="F33" s="56"/>
    </row>
    <row r="34" spans="1:6" ht="12" customHeight="1">
      <c r="A34" s="9"/>
      <c r="B34" s="10" t="s">
        <v>28</v>
      </c>
      <c r="C34" s="72">
        <v>452000</v>
      </c>
      <c r="D34" s="70">
        <v>350422</v>
      </c>
      <c r="E34" s="70">
        <f t="shared" si="1"/>
        <v>101578</v>
      </c>
      <c r="F34" s="56"/>
    </row>
    <row r="35" spans="1:6" ht="12" customHeight="1">
      <c r="A35" s="9"/>
      <c r="B35" s="10" t="s">
        <v>29</v>
      </c>
      <c r="C35" s="72">
        <v>146000</v>
      </c>
      <c r="D35" s="70">
        <v>131800</v>
      </c>
      <c r="E35" s="70">
        <f t="shared" si="1"/>
        <v>14200</v>
      </c>
      <c r="F35" s="56"/>
    </row>
    <row r="36" spans="1:6" ht="12" customHeight="1">
      <c r="A36" s="9"/>
      <c r="B36" s="10" t="s">
        <v>30</v>
      </c>
      <c r="C36" s="72">
        <v>295000</v>
      </c>
      <c r="D36" s="70">
        <v>315179</v>
      </c>
      <c r="E36" s="70">
        <f t="shared" si="1"/>
        <v>-20179</v>
      </c>
      <c r="F36" s="56"/>
    </row>
    <row r="37" spans="1:6" ht="12" customHeight="1">
      <c r="A37" s="9"/>
      <c r="B37" s="10" t="s">
        <v>31</v>
      </c>
      <c r="C37" s="72">
        <v>350000</v>
      </c>
      <c r="D37" s="81">
        <v>327050</v>
      </c>
      <c r="E37" s="70">
        <f t="shared" si="1"/>
        <v>22950</v>
      </c>
      <c r="F37" s="56"/>
    </row>
    <row r="38" spans="1:6" ht="12" customHeight="1">
      <c r="A38" s="9"/>
      <c r="B38" s="10" t="s">
        <v>32</v>
      </c>
      <c r="C38" s="72">
        <v>329000</v>
      </c>
      <c r="D38" s="81">
        <v>357159</v>
      </c>
      <c r="E38" s="70">
        <f t="shared" si="1"/>
        <v>-28159</v>
      </c>
      <c r="F38" s="56"/>
    </row>
    <row r="39" spans="1:6" ht="12" customHeight="1">
      <c r="A39" s="9"/>
      <c r="B39" s="20" t="s">
        <v>33</v>
      </c>
      <c r="C39" s="72">
        <v>557000</v>
      </c>
      <c r="D39" s="81">
        <v>538246</v>
      </c>
      <c r="E39" s="70">
        <f t="shared" si="1"/>
        <v>18754</v>
      </c>
      <c r="F39" s="56"/>
    </row>
    <row r="40" spans="1:6" ht="12" customHeight="1">
      <c r="A40" s="9"/>
      <c r="B40" s="10" t="s">
        <v>34</v>
      </c>
      <c r="C40" s="72">
        <v>0</v>
      </c>
      <c r="D40" s="81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2710000</v>
      </c>
      <c r="D41" s="81">
        <v>1865371</v>
      </c>
      <c r="E41" s="70">
        <f t="shared" si="1"/>
        <v>844629</v>
      </c>
      <c r="F41" s="56"/>
    </row>
    <row r="42" spans="1:6" ht="12" customHeight="1">
      <c r="A42" s="9"/>
      <c r="B42" s="10" t="s">
        <v>36</v>
      </c>
      <c r="C42" s="72">
        <v>891000</v>
      </c>
      <c r="D42" s="70">
        <v>902532</v>
      </c>
      <c r="E42" s="70">
        <f t="shared" si="1"/>
        <v>-11532</v>
      </c>
      <c r="F42" s="56"/>
    </row>
    <row r="43" spans="1:6" ht="12" customHeight="1">
      <c r="A43" s="9"/>
      <c r="B43" s="10" t="s">
        <v>37</v>
      </c>
      <c r="C43" s="72">
        <v>6000</v>
      </c>
      <c r="D43" s="70">
        <v>0</v>
      </c>
      <c r="E43" s="70">
        <f t="shared" si="1"/>
        <v>6000</v>
      </c>
      <c r="F43" s="56"/>
    </row>
    <row r="44" spans="1:6" ht="12" customHeight="1">
      <c r="A44" s="9"/>
      <c r="B44" s="10" t="s">
        <v>38</v>
      </c>
      <c r="C44" s="72">
        <v>398000</v>
      </c>
      <c r="D44" s="70">
        <v>353567</v>
      </c>
      <c r="E44" s="70">
        <f t="shared" si="1"/>
        <v>44433</v>
      </c>
      <c r="F44" s="56"/>
    </row>
    <row r="45" spans="1:6" ht="12" customHeight="1">
      <c r="A45" s="9"/>
      <c r="B45" s="10" t="s">
        <v>39</v>
      </c>
      <c r="C45" s="72">
        <v>9246000</v>
      </c>
      <c r="D45" s="70">
        <v>9205744</v>
      </c>
      <c r="E45" s="70">
        <f t="shared" si="1"/>
        <v>40256</v>
      </c>
      <c r="F45" s="56"/>
    </row>
    <row r="46" spans="1:6" ht="12" customHeight="1">
      <c r="A46" s="9"/>
      <c r="B46" s="10" t="s">
        <v>40</v>
      </c>
      <c r="C46" s="72">
        <v>313000</v>
      </c>
      <c r="D46" s="70">
        <v>273953</v>
      </c>
      <c r="E46" s="70">
        <f t="shared" si="1"/>
        <v>39047</v>
      </c>
      <c r="F46" s="56"/>
    </row>
    <row r="47" spans="1:6" ht="12" customHeight="1">
      <c r="A47" s="9"/>
      <c r="B47" s="10" t="s">
        <v>41</v>
      </c>
      <c r="C47" s="72">
        <v>346000</v>
      </c>
      <c r="D47" s="70">
        <v>237028</v>
      </c>
      <c r="E47" s="70">
        <f t="shared" si="1"/>
        <v>108972</v>
      </c>
      <c r="F47" s="56"/>
    </row>
    <row r="48" spans="1:6" ht="12" customHeight="1">
      <c r="A48" s="9"/>
      <c r="B48" s="10" t="s">
        <v>42</v>
      </c>
      <c r="C48" s="72">
        <v>1402000</v>
      </c>
      <c r="D48" s="70">
        <v>1215515</v>
      </c>
      <c r="E48" s="70">
        <f t="shared" si="1"/>
        <v>186485</v>
      </c>
      <c r="F48" s="56"/>
    </row>
    <row r="49" spans="1:6" ht="12" customHeight="1">
      <c r="A49" s="9"/>
      <c r="B49" s="10" t="s">
        <v>43</v>
      </c>
      <c r="C49" s="72">
        <v>5000</v>
      </c>
      <c r="D49" s="70">
        <v>4500</v>
      </c>
      <c r="E49" s="70">
        <f t="shared" si="1"/>
        <v>500</v>
      </c>
      <c r="F49" s="56"/>
    </row>
    <row r="50" spans="1:6" ht="12" customHeight="1">
      <c r="A50" s="9"/>
      <c r="B50" s="10" t="s">
        <v>44</v>
      </c>
      <c r="C50" s="72">
        <v>200000</v>
      </c>
      <c r="D50" s="70">
        <v>145782</v>
      </c>
      <c r="E50" s="70">
        <f t="shared" si="1"/>
        <v>54218</v>
      </c>
      <c r="F50" s="56"/>
    </row>
    <row r="51" spans="1:6" ht="12" customHeight="1">
      <c r="A51" s="9"/>
      <c r="B51" s="10" t="s">
        <v>45</v>
      </c>
      <c r="C51" s="72">
        <v>329000</v>
      </c>
      <c r="D51" s="70">
        <v>309000</v>
      </c>
      <c r="E51" s="70">
        <f t="shared" si="1"/>
        <v>20000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32335000</v>
      </c>
      <c r="D53" s="69">
        <f>SUM(D54:D64)</f>
        <v>30525246</v>
      </c>
      <c r="E53" s="75">
        <f t="shared" si="1"/>
        <v>1809754</v>
      </c>
      <c r="F53" s="59"/>
    </row>
    <row r="54" spans="1:6" ht="12" customHeight="1">
      <c r="A54" s="9"/>
      <c r="B54" s="10" t="s">
        <v>48</v>
      </c>
      <c r="C54" s="72">
        <v>14954000</v>
      </c>
      <c r="D54" s="81">
        <v>14465926</v>
      </c>
      <c r="E54" s="70">
        <f t="shared" si="1"/>
        <v>488074</v>
      </c>
      <c r="F54" s="56"/>
    </row>
    <row r="55" spans="1:6" ht="12" customHeight="1">
      <c r="A55" s="9"/>
      <c r="B55" s="10" t="s">
        <v>49</v>
      </c>
      <c r="C55" s="72">
        <v>722000</v>
      </c>
      <c r="D55" s="70">
        <v>773771</v>
      </c>
      <c r="E55" s="70">
        <f t="shared" si="1"/>
        <v>-51771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383000</v>
      </c>
      <c r="D57" s="70">
        <v>353135</v>
      </c>
      <c r="E57" s="70">
        <f t="shared" si="1"/>
        <v>29865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7889000</v>
      </c>
      <c r="D59" s="70">
        <v>7511801</v>
      </c>
      <c r="E59" s="70">
        <f t="shared" si="1"/>
        <v>377199</v>
      </c>
      <c r="F59" s="56"/>
    </row>
    <row r="60" spans="1:6" ht="12" customHeight="1">
      <c r="A60" s="9"/>
      <c r="B60" s="10" t="s">
        <v>34</v>
      </c>
      <c r="C60" s="72">
        <v>361000</v>
      </c>
      <c r="D60" s="70">
        <v>266151</v>
      </c>
      <c r="E60" s="70">
        <f t="shared" si="1"/>
        <v>94849</v>
      </c>
      <c r="F60" s="56"/>
    </row>
    <row r="61" spans="1:6" ht="12" customHeight="1">
      <c r="A61" s="9"/>
      <c r="B61" s="10" t="s">
        <v>30</v>
      </c>
      <c r="C61" s="72">
        <v>3598000</v>
      </c>
      <c r="D61" s="70">
        <v>3339523</v>
      </c>
      <c r="E61" s="70">
        <f t="shared" si="1"/>
        <v>258477</v>
      </c>
      <c r="F61" s="56"/>
    </row>
    <row r="62" spans="1:6" ht="12" customHeight="1">
      <c r="A62" s="9"/>
      <c r="B62" s="10" t="s">
        <v>31</v>
      </c>
      <c r="C62" s="72">
        <v>2265000</v>
      </c>
      <c r="D62" s="70">
        <v>1711736</v>
      </c>
      <c r="E62" s="70">
        <f t="shared" si="1"/>
        <v>553264</v>
      </c>
      <c r="F62" s="56"/>
    </row>
    <row r="63" spans="1:6" ht="12" customHeight="1">
      <c r="A63" s="9"/>
      <c r="B63" s="10" t="s">
        <v>42</v>
      </c>
      <c r="C63" s="72">
        <v>2103000</v>
      </c>
      <c r="D63" s="70">
        <v>2078203</v>
      </c>
      <c r="E63" s="70">
        <f t="shared" si="1"/>
        <v>24797</v>
      </c>
      <c r="F63" s="56"/>
    </row>
    <row r="64" spans="1:6" ht="12" customHeight="1">
      <c r="A64" s="9"/>
      <c r="B64" s="10" t="s">
        <v>46</v>
      </c>
      <c r="C64" s="78">
        <v>60000</v>
      </c>
      <c r="D64" s="73">
        <v>25000</v>
      </c>
      <c r="E64" s="76">
        <f t="shared" si="1"/>
        <v>35000</v>
      </c>
      <c r="F64" s="54"/>
    </row>
    <row r="65" spans="1:6" ht="12" customHeight="1">
      <c r="A65" s="6" t="s">
        <v>53</v>
      </c>
      <c r="B65" s="7"/>
      <c r="C65" s="76">
        <v>357000</v>
      </c>
      <c r="D65" s="74">
        <v>357000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181988000</v>
      </c>
      <c r="D68" s="74">
        <f>SUM(D25,D32,D53,D65,D66,D67)</f>
        <v>177568072</v>
      </c>
      <c r="E68" s="75">
        <f t="shared" si="1"/>
        <v>4419928</v>
      </c>
      <c r="F68" s="61"/>
    </row>
    <row r="69" spans="1:6" ht="15" customHeight="1">
      <c r="A69" s="110" t="s">
        <v>57</v>
      </c>
      <c r="B69" s="111"/>
      <c r="C69" s="74">
        <v>15454000</v>
      </c>
      <c r="D69" s="78">
        <f>D22-D68</f>
        <v>20166702</v>
      </c>
      <c r="E69" s="74">
        <f t="shared" si="1"/>
        <v>-4712702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介護老人福祉施設睦園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60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63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64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60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63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64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60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63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64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61"/>
    </row>
    <row r="89" spans="1:6" ht="12" customHeight="1">
      <c r="A89" s="6" t="s">
        <v>69</v>
      </c>
      <c r="B89" s="27"/>
      <c r="C89" s="69">
        <v>10443600</v>
      </c>
      <c r="D89" s="79">
        <f>SUM(D90:D98)</f>
        <v>10443600</v>
      </c>
      <c r="E89" s="75">
        <f t="shared" si="2"/>
        <v>0</v>
      </c>
      <c r="F89" s="60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63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63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63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63"/>
    </row>
    <row r="94" spans="1:6" ht="12" customHeight="1">
      <c r="A94" s="9"/>
      <c r="B94" s="28" t="s">
        <v>74</v>
      </c>
      <c r="C94" s="70">
        <v>9860000</v>
      </c>
      <c r="D94" s="81">
        <v>9780480</v>
      </c>
      <c r="E94" s="70">
        <f t="shared" si="2"/>
        <v>79520</v>
      </c>
      <c r="F94" s="63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63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63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63"/>
    </row>
    <row r="98" spans="1:6" ht="12" customHeight="1">
      <c r="A98" s="9"/>
      <c r="B98" s="28" t="s">
        <v>78</v>
      </c>
      <c r="C98" s="71">
        <v>583600</v>
      </c>
      <c r="D98" s="70">
        <v>663120</v>
      </c>
      <c r="E98" s="76">
        <f t="shared" si="2"/>
        <v>-79520</v>
      </c>
      <c r="F98" s="64" t="s">
        <v>127</v>
      </c>
    </row>
    <row r="99" spans="1:6" ht="15" customHeight="1">
      <c r="A99" s="97" t="s">
        <v>79</v>
      </c>
      <c r="B99" s="98"/>
      <c r="C99" s="79">
        <v>10443600</v>
      </c>
      <c r="D99" s="75">
        <f>D89</f>
        <v>10443600</v>
      </c>
      <c r="E99" s="75">
        <f t="shared" si="2"/>
        <v>0</v>
      </c>
      <c r="F99" s="61"/>
    </row>
    <row r="100" spans="1:6" ht="15" customHeight="1">
      <c r="A100" s="97" t="s">
        <v>80</v>
      </c>
      <c r="B100" s="98"/>
      <c r="C100" s="74">
        <v>-10443600</v>
      </c>
      <c r="D100" s="74">
        <f>D88-D99</f>
        <v>-10443600</v>
      </c>
      <c r="E100" s="74">
        <f t="shared" si="2"/>
        <v>0</v>
      </c>
      <c r="F100" s="61"/>
    </row>
    <row r="101" spans="1:3" ht="15" customHeight="1">
      <c r="A101" s="1" t="s">
        <v>81</v>
      </c>
      <c r="C101" s="51"/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9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58000</v>
      </c>
      <c r="D111" s="69">
        <f>SUM(D112:D114)</f>
        <v>56475</v>
      </c>
      <c r="E111" s="75">
        <f t="shared" si="3"/>
        <v>1525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58000</v>
      </c>
      <c r="D114" s="70">
        <v>56475</v>
      </c>
      <c r="E114" s="76">
        <f t="shared" si="3"/>
        <v>1525</v>
      </c>
      <c r="F114" s="56"/>
    </row>
    <row r="115" spans="1:6" ht="15" customHeight="1">
      <c r="A115" s="99" t="s">
        <v>93</v>
      </c>
      <c r="B115" s="101"/>
      <c r="C115" s="74">
        <v>58000</v>
      </c>
      <c r="D115" s="74">
        <f>SUM(D103,D106,D109,D111,H106)</f>
        <v>56475</v>
      </c>
      <c r="E115" s="75">
        <f t="shared" si="3"/>
        <v>1525</v>
      </c>
      <c r="F115" s="23"/>
    </row>
    <row r="116" spans="1:6" ht="12" customHeight="1">
      <c r="A116" s="32" t="s">
        <v>94</v>
      </c>
      <c r="B116" s="33"/>
      <c r="C116" s="69">
        <v>2000000</v>
      </c>
      <c r="D116" s="72">
        <f>SUM(D117:D118)</f>
        <v>2000000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2000000</v>
      </c>
      <c r="D117" s="70">
        <v>2000000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1250000</v>
      </c>
      <c r="D120" s="77">
        <v>1136250</v>
      </c>
      <c r="E120" s="75">
        <f t="shared" si="3"/>
        <v>113750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3250000</v>
      </c>
      <c r="D123" s="74">
        <f>SUM(D116,D119,D120,D121)</f>
        <v>3136250</v>
      </c>
      <c r="E123" s="75">
        <f t="shared" si="3"/>
        <v>113750</v>
      </c>
      <c r="F123" s="23"/>
    </row>
    <row r="124" spans="1:6" ht="15" customHeight="1">
      <c r="A124" s="99" t="s">
        <v>103</v>
      </c>
      <c r="B124" s="100"/>
      <c r="C124" s="74">
        <v>-3192000</v>
      </c>
      <c r="D124" s="74">
        <f>D115-D123</f>
        <v>-3079775</v>
      </c>
      <c r="E124" s="75">
        <f t="shared" si="3"/>
        <v>-112225</v>
      </c>
      <c r="F124" s="23"/>
    </row>
    <row r="125" spans="1:6" ht="15" customHeight="1">
      <c r="A125" s="99" t="s">
        <v>104</v>
      </c>
      <c r="B125" s="100"/>
      <c r="C125" s="74">
        <v>1392400</v>
      </c>
      <c r="D125" s="69">
        <v>0</v>
      </c>
      <c r="E125" s="75">
        <f t="shared" si="3"/>
        <v>1392400</v>
      </c>
      <c r="F125" s="23" t="s">
        <v>127</v>
      </c>
    </row>
    <row r="126" spans="1:6" ht="18.75" customHeight="1">
      <c r="A126" s="104" t="s">
        <v>105</v>
      </c>
      <c r="B126" s="105"/>
      <c r="C126" s="74">
        <v>426000</v>
      </c>
      <c r="D126" s="80">
        <f>D69+D100+D124-D125</f>
        <v>6643327</v>
      </c>
      <c r="E126" s="74">
        <f t="shared" si="3"/>
        <v>-6217327</v>
      </c>
      <c r="F126" s="23"/>
    </row>
    <row r="127" spans="1:5" ht="12" customHeight="1">
      <c r="A127" s="18"/>
      <c r="B127" s="18"/>
      <c r="C127" s="18"/>
      <c r="D127" s="39"/>
      <c r="E127" s="39"/>
    </row>
    <row r="128" spans="1:6" ht="18.75" customHeight="1">
      <c r="A128" s="99" t="s">
        <v>106</v>
      </c>
      <c r="B128" s="100"/>
      <c r="C128" s="74">
        <v>307851903</v>
      </c>
      <c r="D128" s="74">
        <v>307851903</v>
      </c>
      <c r="E128" s="74">
        <f t="shared" si="3"/>
        <v>0</v>
      </c>
      <c r="F128" s="23"/>
    </row>
    <row r="129" spans="1:6" ht="18.75" customHeight="1">
      <c r="A129" s="99" t="s">
        <v>107</v>
      </c>
      <c r="B129" s="100"/>
      <c r="C129" s="74">
        <v>308277903</v>
      </c>
      <c r="D129" s="74">
        <f>D126+D128</f>
        <v>314495230</v>
      </c>
      <c r="E129" s="74">
        <f t="shared" si="3"/>
        <v>-6217327</v>
      </c>
      <c r="F129" s="23"/>
    </row>
    <row r="131" ht="12" customHeight="1">
      <c r="A131" s="1" t="s">
        <v>128</v>
      </c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00:B100"/>
    <mergeCell ref="A113:B113"/>
    <mergeCell ref="A2:B2"/>
    <mergeCell ref="A76:B76"/>
    <mergeCell ref="A69:B69"/>
    <mergeCell ref="A68:B68"/>
    <mergeCell ref="A22:B22"/>
    <mergeCell ref="A88:B88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4:B4"/>
    <mergeCell ref="A24:B24"/>
    <mergeCell ref="A78:B78"/>
    <mergeCell ref="A102:B102"/>
    <mergeCell ref="A99:B99"/>
    <mergeCell ref="A84:B8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108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27"/>
      <c r="C5" s="69">
        <v>46484000</v>
      </c>
      <c r="D5" s="77">
        <f>SUM(D6:D10)</f>
        <v>45916822</v>
      </c>
      <c r="E5" s="75">
        <f>C5-D5</f>
        <v>567178</v>
      </c>
      <c r="F5" s="55"/>
    </row>
    <row r="6" spans="1:6" ht="12" customHeight="1">
      <c r="A6" s="9"/>
      <c r="B6" s="93" t="s">
        <v>134</v>
      </c>
      <c r="C6" s="70">
        <v>0</v>
      </c>
      <c r="D6" s="70">
        <v>0</v>
      </c>
      <c r="E6" s="70">
        <f aca="true" t="shared" si="0" ref="E6:E22">C6-D6</f>
        <v>0</v>
      </c>
      <c r="F6" s="56"/>
    </row>
    <row r="7" spans="1:6" ht="12" customHeight="1">
      <c r="A7" s="9"/>
      <c r="B7" s="93" t="s">
        <v>6</v>
      </c>
      <c r="C7" s="70">
        <v>39028000</v>
      </c>
      <c r="D7" s="70">
        <v>38517615</v>
      </c>
      <c r="E7" s="70">
        <f t="shared" si="0"/>
        <v>510385</v>
      </c>
      <c r="F7" s="56"/>
    </row>
    <row r="8" spans="1:6" ht="12" customHeight="1">
      <c r="A8" s="9"/>
      <c r="B8" s="93" t="s">
        <v>135</v>
      </c>
      <c r="C8" s="70">
        <v>0</v>
      </c>
      <c r="D8" s="70">
        <v>0</v>
      </c>
      <c r="E8" s="70">
        <f t="shared" si="0"/>
        <v>0</v>
      </c>
      <c r="F8" s="52"/>
    </row>
    <row r="9" spans="1:6" ht="12" customHeight="1">
      <c r="A9" s="9"/>
      <c r="B9" s="93" t="s">
        <v>7</v>
      </c>
      <c r="C9" s="70">
        <v>7456000</v>
      </c>
      <c r="D9" s="70">
        <v>7399207</v>
      </c>
      <c r="E9" s="70">
        <f t="shared" si="0"/>
        <v>56793</v>
      </c>
      <c r="F9" s="56"/>
    </row>
    <row r="10" spans="1:6" ht="12" customHeight="1">
      <c r="A10" s="9"/>
      <c r="B10" s="94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35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3" t="s">
        <v>10</v>
      </c>
      <c r="B15" s="35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2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27"/>
      <c r="C17" s="74">
        <v>0</v>
      </c>
      <c r="D17" s="74">
        <v>0</v>
      </c>
      <c r="E17" s="75">
        <f t="shared" si="0"/>
        <v>0</v>
      </c>
      <c r="F17" s="55"/>
    </row>
    <row r="18" spans="1:6" ht="12" customHeight="1">
      <c r="A18" s="6" t="s">
        <v>13</v>
      </c>
      <c r="B18" s="2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2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2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2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46484000</v>
      </c>
      <c r="D22" s="74">
        <f>SUM(D5,D11,D12,D15,D16,D17,D18,D19,D20,D21)</f>
        <v>45916822</v>
      </c>
      <c r="E22" s="74">
        <f t="shared" si="0"/>
        <v>567178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27"/>
      <c r="C25" s="69">
        <v>26455000</v>
      </c>
      <c r="D25" s="69">
        <f>SUM(D26:D31)</f>
        <v>26096426</v>
      </c>
      <c r="E25" s="75">
        <f aca="true" t="shared" si="1" ref="E25:E69">C25-D25</f>
        <v>358574</v>
      </c>
      <c r="F25" s="55"/>
    </row>
    <row r="26" spans="1:6" ht="12" customHeight="1">
      <c r="A26" s="9"/>
      <c r="B26" s="28" t="s">
        <v>20</v>
      </c>
      <c r="C26" s="70">
        <v>10174000</v>
      </c>
      <c r="D26" s="70">
        <v>10112776</v>
      </c>
      <c r="E26" s="70">
        <f t="shared" si="1"/>
        <v>61224</v>
      </c>
      <c r="F26" s="56"/>
    </row>
    <row r="27" spans="1:6" ht="12" customHeight="1">
      <c r="A27" s="9"/>
      <c r="B27" s="28" t="s">
        <v>21</v>
      </c>
      <c r="C27" s="70">
        <v>6411000</v>
      </c>
      <c r="D27" s="70">
        <v>6313731</v>
      </c>
      <c r="E27" s="70">
        <f t="shared" si="1"/>
        <v>97269</v>
      </c>
      <c r="F27" s="68"/>
    </row>
    <row r="28" spans="1:6" ht="12" customHeight="1">
      <c r="A28" s="9"/>
      <c r="B28" s="28" t="s">
        <v>22</v>
      </c>
      <c r="C28" s="70">
        <v>6670000</v>
      </c>
      <c r="D28" s="70">
        <v>6670000</v>
      </c>
      <c r="E28" s="70">
        <f t="shared" si="1"/>
        <v>0</v>
      </c>
      <c r="F28" s="56"/>
    </row>
    <row r="29" spans="1:6" ht="12" customHeight="1">
      <c r="A29" s="9"/>
      <c r="B29" s="28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28" t="s">
        <v>24</v>
      </c>
      <c r="C30" s="70">
        <v>582000</v>
      </c>
      <c r="D30" s="70">
        <v>581100</v>
      </c>
      <c r="E30" s="70">
        <f t="shared" si="1"/>
        <v>900</v>
      </c>
      <c r="F30" s="56"/>
    </row>
    <row r="31" spans="1:6" ht="12" customHeight="1">
      <c r="A31" s="14"/>
      <c r="B31" s="38" t="s">
        <v>25</v>
      </c>
      <c r="C31" s="71">
        <v>2618000</v>
      </c>
      <c r="D31" s="71">
        <v>2418819</v>
      </c>
      <c r="E31" s="76">
        <f t="shared" si="1"/>
        <v>199181</v>
      </c>
      <c r="F31" s="57"/>
    </row>
    <row r="32" spans="1:6" ht="12" customHeight="1">
      <c r="A32" s="9" t="s">
        <v>26</v>
      </c>
      <c r="B32" s="30"/>
      <c r="C32" s="72">
        <v>1491000</v>
      </c>
      <c r="D32" s="72">
        <f>SUM(D33:D52)</f>
        <v>1313408</v>
      </c>
      <c r="E32" s="75">
        <f t="shared" si="1"/>
        <v>177592</v>
      </c>
      <c r="F32" s="59"/>
    </row>
    <row r="33" spans="1:6" ht="12" customHeight="1">
      <c r="A33" s="9"/>
      <c r="B33" s="28" t="s">
        <v>27</v>
      </c>
      <c r="C33" s="72">
        <v>102000</v>
      </c>
      <c r="D33" s="70">
        <v>104211</v>
      </c>
      <c r="E33" s="70">
        <f t="shared" si="1"/>
        <v>-2211</v>
      </c>
      <c r="F33" s="56"/>
    </row>
    <row r="34" spans="1:6" ht="12" customHeight="1">
      <c r="A34" s="9"/>
      <c r="B34" s="28" t="s">
        <v>28</v>
      </c>
      <c r="C34" s="72">
        <v>89000</v>
      </c>
      <c r="D34" s="70">
        <v>66460</v>
      </c>
      <c r="E34" s="70">
        <f t="shared" si="1"/>
        <v>22540</v>
      </c>
      <c r="F34" s="56"/>
    </row>
    <row r="35" spans="1:6" ht="12" customHeight="1">
      <c r="A35" s="9"/>
      <c r="B35" s="28" t="s">
        <v>29</v>
      </c>
      <c r="C35" s="72">
        <v>24000</v>
      </c>
      <c r="D35" s="70">
        <v>8800</v>
      </c>
      <c r="E35" s="70">
        <f t="shared" si="1"/>
        <v>15200</v>
      </c>
      <c r="F35" s="56"/>
    </row>
    <row r="36" spans="1:6" ht="12" customHeight="1">
      <c r="A36" s="9"/>
      <c r="B36" s="28" t="s">
        <v>30</v>
      </c>
      <c r="C36" s="72">
        <v>50000</v>
      </c>
      <c r="D36" s="70">
        <v>45492</v>
      </c>
      <c r="E36" s="70">
        <f t="shared" si="1"/>
        <v>4508</v>
      </c>
      <c r="F36" s="56"/>
    </row>
    <row r="37" spans="1:6" ht="12" customHeight="1">
      <c r="A37" s="9"/>
      <c r="B37" s="28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28" t="s">
        <v>32</v>
      </c>
      <c r="C38" s="72">
        <v>43000</v>
      </c>
      <c r="D38" s="70">
        <v>57127</v>
      </c>
      <c r="E38" s="70">
        <f t="shared" si="1"/>
        <v>-14127</v>
      </c>
      <c r="F38" s="56"/>
    </row>
    <row r="39" spans="1:6" ht="12" customHeight="1">
      <c r="A39" s="9"/>
      <c r="B39" s="30" t="s">
        <v>33</v>
      </c>
      <c r="C39" s="72">
        <v>0</v>
      </c>
      <c r="D39" s="70">
        <v>0</v>
      </c>
      <c r="E39" s="70">
        <f t="shared" si="1"/>
        <v>0</v>
      </c>
      <c r="F39" s="56"/>
    </row>
    <row r="40" spans="1:6" ht="12" customHeight="1">
      <c r="A40" s="9"/>
      <c r="B40" s="28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28" t="s">
        <v>35</v>
      </c>
      <c r="C41" s="72">
        <v>220000</v>
      </c>
      <c r="D41" s="81">
        <v>176172</v>
      </c>
      <c r="E41" s="70">
        <f t="shared" si="1"/>
        <v>43828</v>
      </c>
      <c r="F41" s="56"/>
    </row>
    <row r="42" spans="1:6" ht="12" customHeight="1">
      <c r="A42" s="9"/>
      <c r="B42" s="28" t="s">
        <v>36</v>
      </c>
      <c r="C42" s="72">
        <v>49000</v>
      </c>
      <c r="D42" s="70">
        <v>38894</v>
      </c>
      <c r="E42" s="70">
        <f t="shared" si="1"/>
        <v>10106</v>
      </c>
      <c r="F42" s="56"/>
    </row>
    <row r="43" spans="1:6" ht="12" customHeight="1">
      <c r="A43" s="9"/>
      <c r="B43" s="28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28" t="s">
        <v>38</v>
      </c>
      <c r="C44" s="72">
        <v>20000</v>
      </c>
      <c r="D44" s="70">
        <v>0</v>
      </c>
      <c r="E44" s="70">
        <f t="shared" si="1"/>
        <v>20000</v>
      </c>
      <c r="F44" s="56"/>
    </row>
    <row r="45" spans="1:6" ht="12" customHeight="1">
      <c r="A45" s="9"/>
      <c r="B45" s="28" t="s">
        <v>39</v>
      </c>
      <c r="C45" s="72">
        <v>641000</v>
      </c>
      <c r="D45" s="70">
        <v>613384</v>
      </c>
      <c r="E45" s="70">
        <f t="shared" si="1"/>
        <v>27616</v>
      </c>
      <c r="F45" s="56"/>
    </row>
    <row r="46" spans="1:6" ht="12" customHeight="1">
      <c r="A46" s="9"/>
      <c r="B46" s="28" t="s">
        <v>40</v>
      </c>
      <c r="C46" s="72">
        <v>4000</v>
      </c>
      <c r="D46" s="70">
        <v>924</v>
      </c>
      <c r="E46" s="70">
        <f t="shared" si="1"/>
        <v>3076</v>
      </c>
      <c r="F46" s="56"/>
    </row>
    <row r="47" spans="1:6" ht="12" customHeight="1">
      <c r="A47" s="9"/>
      <c r="B47" s="28" t="s">
        <v>41</v>
      </c>
      <c r="C47" s="72">
        <v>48000</v>
      </c>
      <c r="D47" s="70">
        <v>16060</v>
      </c>
      <c r="E47" s="70">
        <f t="shared" si="1"/>
        <v>31940</v>
      </c>
      <c r="F47" s="56"/>
    </row>
    <row r="48" spans="1:6" ht="12" customHeight="1">
      <c r="A48" s="9"/>
      <c r="B48" s="28" t="s">
        <v>42</v>
      </c>
      <c r="C48" s="72">
        <v>151000</v>
      </c>
      <c r="D48" s="70">
        <v>142560</v>
      </c>
      <c r="E48" s="70">
        <f t="shared" si="1"/>
        <v>8440</v>
      </c>
      <c r="F48" s="56"/>
    </row>
    <row r="49" spans="1:6" ht="12" customHeight="1">
      <c r="A49" s="9"/>
      <c r="B49" s="28" t="s">
        <v>43</v>
      </c>
      <c r="C49" s="72">
        <v>0</v>
      </c>
      <c r="D49" s="70">
        <v>0</v>
      </c>
      <c r="E49" s="70">
        <f t="shared" si="1"/>
        <v>0</v>
      </c>
      <c r="F49" s="56"/>
    </row>
    <row r="50" spans="1:6" ht="12" customHeight="1">
      <c r="A50" s="9"/>
      <c r="B50" s="28" t="s">
        <v>44</v>
      </c>
      <c r="C50" s="72">
        <v>10000</v>
      </c>
      <c r="D50" s="70">
        <v>5824</v>
      </c>
      <c r="E50" s="70">
        <f t="shared" si="1"/>
        <v>4176</v>
      </c>
      <c r="F50" s="56"/>
    </row>
    <row r="51" spans="1:6" ht="12" customHeight="1">
      <c r="A51" s="9"/>
      <c r="B51" s="28" t="s">
        <v>45</v>
      </c>
      <c r="C51" s="72">
        <v>40000</v>
      </c>
      <c r="D51" s="70">
        <v>37500</v>
      </c>
      <c r="E51" s="70">
        <f t="shared" si="1"/>
        <v>2500</v>
      </c>
      <c r="F51" s="56"/>
    </row>
    <row r="52" spans="1:6" ht="12" customHeight="1">
      <c r="A52" s="14"/>
      <c r="B52" s="38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30"/>
      <c r="C53" s="69">
        <v>6274000</v>
      </c>
      <c r="D53" s="69">
        <f>SUM(D54:D64)</f>
        <v>6093744</v>
      </c>
      <c r="E53" s="75">
        <f t="shared" si="1"/>
        <v>180256</v>
      </c>
      <c r="F53" s="59"/>
    </row>
    <row r="54" spans="1:6" ht="12" customHeight="1">
      <c r="A54" s="9"/>
      <c r="B54" s="28" t="s">
        <v>48</v>
      </c>
      <c r="C54" s="72">
        <v>3610000</v>
      </c>
      <c r="D54" s="70">
        <v>3534035</v>
      </c>
      <c r="E54" s="70">
        <f t="shared" si="1"/>
        <v>75965</v>
      </c>
      <c r="F54" s="56"/>
    </row>
    <row r="55" spans="1:6" ht="12" customHeight="1">
      <c r="A55" s="9"/>
      <c r="B55" s="28" t="s">
        <v>49</v>
      </c>
      <c r="C55" s="72">
        <v>24000</v>
      </c>
      <c r="D55" s="70">
        <v>15839</v>
      </c>
      <c r="E55" s="70">
        <f t="shared" si="1"/>
        <v>8161</v>
      </c>
      <c r="F55" s="56"/>
    </row>
    <row r="56" spans="1:6" ht="12" customHeight="1">
      <c r="A56" s="9"/>
      <c r="B56" s="29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28" t="s">
        <v>51</v>
      </c>
      <c r="C57" s="72">
        <v>130000</v>
      </c>
      <c r="D57" s="70">
        <v>103074</v>
      </c>
      <c r="E57" s="70">
        <f t="shared" si="1"/>
        <v>26926</v>
      </c>
      <c r="F57" s="56"/>
    </row>
    <row r="58" spans="1:6" ht="12" customHeight="1">
      <c r="A58" s="9"/>
      <c r="B58" s="28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28" t="s">
        <v>33</v>
      </c>
      <c r="C59" s="72">
        <v>1264000</v>
      </c>
      <c r="D59" s="70">
        <v>1246047</v>
      </c>
      <c r="E59" s="70">
        <f t="shared" si="1"/>
        <v>17953</v>
      </c>
      <c r="F59" s="56"/>
    </row>
    <row r="60" spans="1:6" ht="12" customHeight="1">
      <c r="A60" s="9"/>
      <c r="B60" s="28" t="s">
        <v>34</v>
      </c>
      <c r="C60" s="72">
        <v>144000</v>
      </c>
      <c r="D60" s="70">
        <v>139639</v>
      </c>
      <c r="E60" s="70">
        <f t="shared" si="1"/>
        <v>4361</v>
      </c>
      <c r="F60" s="56"/>
    </row>
    <row r="61" spans="1:6" ht="12" customHeight="1">
      <c r="A61" s="9"/>
      <c r="B61" s="28" t="s">
        <v>30</v>
      </c>
      <c r="C61" s="72">
        <v>520000</v>
      </c>
      <c r="D61" s="70">
        <v>492665</v>
      </c>
      <c r="E61" s="70">
        <f t="shared" si="1"/>
        <v>27335</v>
      </c>
      <c r="F61" s="56"/>
    </row>
    <row r="62" spans="1:6" ht="12" customHeight="1">
      <c r="A62" s="9"/>
      <c r="B62" s="28" t="s">
        <v>31</v>
      </c>
      <c r="C62" s="72">
        <v>10000</v>
      </c>
      <c r="D62" s="70">
        <v>17830</v>
      </c>
      <c r="E62" s="70">
        <f t="shared" si="1"/>
        <v>-7830</v>
      </c>
      <c r="F62" s="56"/>
    </row>
    <row r="63" spans="1:6" ht="12" customHeight="1">
      <c r="A63" s="9"/>
      <c r="B63" s="28" t="s">
        <v>42</v>
      </c>
      <c r="C63" s="72">
        <v>554000</v>
      </c>
      <c r="D63" s="70">
        <v>544615</v>
      </c>
      <c r="E63" s="70">
        <f t="shared" si="1"/>
        <v>9385</v>
      </c>
      <c r="F63" s="56"/>
    </row>
    <row r="64" spans="1:6" ht="12" customHeight="1">
      <c r="A64" s="9"/>
      <c r="B64" s="28" t="s">
        <v>46</v>
      </c>
      <c r="C64" s="78">
        <v>18000</v>
      </c>
      <c r="D64" s="73">
        <v>0</v>
      </c>
      <c r="E64" s="76">
        <f t="shared" si="1"/>
        <v>18000</v>
      </c>
      <c r="F64" s="54"/>
    </row>
    <row r="65" spans="1:6" ht="12" customHeight="1">
      <c r="A65" s="6" t="s">
        <v>53</v>
      </c>
      <c r="B65" s="2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2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27"/>
      <c r="C67" s="76">
        <v>11900000</v>
      </c>
      <c r="D67" s="74">
        <v>11900000</v>
      </c>
      <c r="E67" s="75">
        <f t="shared" si="1"/>
        <v>0</v>
      </c>
      <c r="F67" s="56"/>
    </row>
    <row r="68" spans="1:6" ht="15" customHeight="1">
      <c r="A68" s="99" t="s">
        <v>56</v>
      </c>
      <c r="B68" s="100"/>
      <c r="C68" s="74">
        <v>46120000</v>
      </c>
      <c r="D68" s="74">
        <f>SUM(D25,D32,D53,D65,D66,D67)</f>
        <v>45403578</v>
      </c>
      <c r="E68" s="75">
        <f t="shared" si="1"/>
        <v>716422</v>
      </c>
      <c r="F68" s="61"/>
    </row>
    <row r="69" spans="1:6" ht="15" customHeight="1">
      <c r="A69" s="110" t="s">
        <v>57</v>
      </c>
      <c r="B69" s="111"/>
      <c r="C69" s="74">
        <v>364000</v>
      </c>
      <c r="D69" s="78">
        <f>D22-D68</f>
        <v>513244</v>
      </c>
      <c r="E69" s="74">
        <f t="shared" si="1"/>
        <v>-149244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短期入所生活介護事業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9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9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15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0"/>
      <c r="C115" s="74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278000</v>
      </c>
      <c r="D120" s="77">
        <v>236875</v>
      </c>
      <c r="E120" s="75">
        <f t="shared" si="3"/>
        <v>41125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278000</v>
      </c>
      <c r="D123" s="74">
        <f>SUM(D116,D119,D120,D121)</f>
        <v>236875</v>
      </c>
      <c r="E123" s="75">
        <f t="shared" si="3"/>
        <v>41125</v>
      </c>
      <c r="F123" s="23"/>
    </row>
    <row r="124" spans="1:6" ht="15" customHeight="1">
      <c r="A124" s="99" t="s">
        <v>103</v>
      </c>
      <c r="B124" s="100"/>
      <c r="C124" s="74">
        <v>-278000</v>
      </c>
      <c r="D124" s="74">
        <f>D115-D123</f>
        <v>-236875</v>
      </c>
      <c r="E124" s="75">
        <f t="shared" si="3"/>
        <v>-41125</v>
      </c>
      <c r="F124" s="23"/>
    </row>
    <row r="125" spans="1:6" ht="15" customHeight="1">
      <c r="A125" s="99" t="s">
        <v>104</v>
      </c>
      <c r="B125" s="100"/>
      <c r="C125" s="74">
        <v>424000</v>
      </c>
      <c r="D125" s="69">
        <v>0</v>
      </c>
      <c r="E125" s="75">
        <f t="shared" si="3"/>
        <v>424000</v>
      </c>
      <c r="F125" s="23"/>
    </row>
    <row r="126" spans="1:6" ht="18.75" customHeight="1">
      <c r="A126" s="104" t="s">
        <v>105</v>
      </c>
      <c r="B126" s="114"/>
      <c r="C126" s="74">
        <v>-338000</v>
      </c>
      <c r="D126" s="80">
        <f>D69+D100+D124-D125</f>
        <v>276369</v>
      </c>
      <c r="E126" s="74">
        <f t="shared" si="3"/>
        <v>-614369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56051712</v>
      </c>
      <c r="D128" s="74">
        <v>56051712</v>
      </c>
      <c r="E128" s="74">
        <f t="shared" si="3"/>
        <v>0</v>
      </c>
      <c r="F128" s="23"/>
    </row>
    <row r="129" spans="1:6" ht="18.75" customHeight="1">
      <c r="A129" s="99" t="s">
        <v>107</v>
      </c>
      <c r="B129" s="100"/>
      <c r="C129" s="74">
        <v>55713712</v>
      </c>
      <c r="D129" s="74">
        <v>56328081</v>
      </c>
      <c r="E129" s="74">
        <f t="shared" si="3"/>
        <v>-614369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88:B88"/>
    <mergeCell ref="C1:E1"/>
    <mergeCell ref="C2:E2"/>
    <mergeCell ref="A4:B4"/>
    <mergeCell ref="A24:B24"/>
    <mergeCell ref="A78:B78"/>
    <mergeCell ref="A102:B102"/>
    <mergeCell ref="A113:B113"/>
    <mergeCell ref="A2:B2"/>
    <mergeCell ref="A76:B76"/>
    <mergeCell ref="A69:B69"/>
    <mergeCell ref="A68:B68"/>
    <mergeCell ref="A22:B22"/>
    <mergeCell ref="A84:B84"/>
    <mergeCell ref="A99:B99"/>
    <mergeCell ref="A100:B100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115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63477000</v>
      </c>
      <c r="D5" s="77">
        <f>SUM(D6:D10)</f>
        <v>59261513</v>
      </c>
      <c r="E5" s="75">
        <f>C5-D5</f>
        <v>4215487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aca="true" t="shared" si="0" ref="E6:E22">C6-D6</f>
        <v>0</v>
      </c>
      <c r="F6" s="56"/>
    </row>
    <row r="7" spans="1:6" ht="12" customHeight="1">
      <c r="A7" s="9"/>
      <c r="B7" s="90" t="s">
        <v>6</v>
      </c>
      <c r="C7" s="70">
        <v>60006000</v>
      </c>
      <c r="D7" s="81">
        <v>55970143</v>
      </c>
      <c r="E7" s="70">
        <f t="shared" si="0"/>
        <v>4035857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2"/>
    </row>
    <row r="9" spans="1:6" ht="12" customHeight="1">
      <c r="A9" s="9"/>
      <c r="B9" s="90" t="s">
        <v>7</v>
      </c>
      <c r="C9" s="70">
        <v>3471000</v>
      </c>
      <c r="D9" s="70">
        <v>3291370</v>
      </c>
      <c r="E9" s="70">
        <f t="shared" si="0"/>
        <v>179630</v>
      </c>
      <c r="F9" s="56"/>
    </row>
    <row r="10" spans="1:6" ht="12" customHeight="1">
      <c r="A10" s="9"/>
      <c r="B10" s="91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4"/>
      <c r="C11" s="82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66"/>
    </row>
    <row r="17" spans="1:6" ht="12" customHeight="1">
      <c r="A17" s="6" t="s">
        <v>12</v>
      </c>
      <c r="B17" s="7"/>
      <c r="C17" s="74">
        <v>12000</v>
      </c>
      <c r="D17" s="74">
        <v>14870</v>
      </c>
      <c r="E17" s="75">
        <f t="shared" si="0"/>
        <v>-2870</v>
      </c>
      <c r="F17" s="58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5208</v>
      </c>
      <c r="E19" s="75">
        <f t="shared" si="0"/>
        <v>-5208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63489000</v>
      </c>
      <c r="D22" s="74">
        <f>SUM(D5,D11,D12,D15,D16,D17,D18,D19,D20,D21)</f>
        <v>59281591</v>
      </c>
      <c r="E22" s="74">
        <f t="shared" si="0"/>
        <v>4207409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46965000</v>
      </c>
      <c r="D25" s="69">
        <f>SUM(D26:D31)</f>
        <v>46759864</v>
      </c>
      <c r="E25" s="75">
        <f aca="true" t="shared" si="1" ref="E25:E69">C25-D25</f>
        <v>205136</v>
      </c>
      <c r="F25" s="55"/>
    </row>
    <row r="26" spans="1:6" ht="12" customHeight="1">
      <c r="A26" s="9"/>
      <c r="B26" s="10" t="s">
        <v>20</v>
      </c>
      <c r="C26" s="70">
        <v>20396000</v>
      </c>
      <c r="D26" s="70">
        <v>20346800</v>
      </c>
      <c r="E26" s="70">
        <f t="shared" si="1"/>
        <v>49200</v>
      </c>
      <c r="F26" s="56"/>
    </row>
    <row r="27" spans="1:6" ht="12" customHeight="1">
      <c r="A27" s="9"/>
      <c r="B27" s="10" t="s">
        <v>21</v>
      </c>
      <c r="C27" s="70">
        <v>9568000</v>
      </c>
      <c r="D27" s="70">
        <v>9450961</v>
      </c>
      <c r="E27" s="70">
        <f t="shared" si="1"/>
        <v>117039</v>
      </c>
      <c r="F27" s="84"/>
    </row>
    <row r="28" spans="1:6" ht="12" customHeight="1">
      <c r="A28" s="9"/>
      <c r="B28" s="10" t="s">
        <v>22</v>
      </c>
      <c r="C28" s="70">
        <v>9693000</v>
      </c>
      <c r="D28" s="70">
        <v>9648910</v>
      </c>
      <c r="E28" s="70">
        <f t="shared" si="1"/>
        <v>44090</v>
      </c>
      <c r="F28" s="83"/>
    </row>
    <row r="29" spans="1:6" ht="12" customHeight="1">
      <c r="A29" s="9"/>
      <c r="B29" s="10" t="s">
        <v>23</v>
      </c>
      <c r="C29" s="70">
        <v>200000</v>
      </c>
      <c r="D29" s="81">
        <v>197311</v>
      </c>
      <c r="E29" s="70">
        <f t="shared" si="1"/>
        <v>2689</v>
      </c>
      <c r="F29" s="56"/>
    </row>
    <row r="30" spans="1:6" ht="12" customHeight="1">
      <c r="A30" s="9"/>
      <c r="B30" s="10" t="s">
        <v>24</v>
      </c>
      <c r="C30" s="70">
        <v>1163000</v>
      </c>
      <c r="D30" s="70">
        <v>1162200</v>
      </c>
      <c r="E30" s="70">
        <f t="shared" si="1"/>
        <v>800</v>
      </c>
      <c r="F30" s="56"/>
    </row>
    <row r="31" spans="1:6" ht="12" customHeight="1">
      <c r="A31" s="14"/>
      <c r="B31" s="15" t="s">
        <v>25</v>
      </c>
      <c r="C31" s="71">
        <v>5945000</v>
      </c>
      <c r="D31" s="71">
        <v>5953682</v>
      </c>
      <c r="E31" s="76">
        <f t="shared" si="1"/>
        <v>-8682</v>
      </c>
      <c r="F31" s="57"/>
    </row>
    <row r="32" spans="1:6" ht="12" customHeight="1">
      <c r="A32" s="9" t="s">
        <v>26</v>
      </c>
      <c r="B32" s="20"/>
      <c r="C32" s="72">
        <v>5869000</v>
      </c>
      <c r="D32" s="72">
        <f>SUM(D33:D52)</f>
        <v>4947188</v>
      </c>
      <c r="E32" s="75">
        <f t="shared" si="1"/>
        <v>921812</v>
      </c>
      <c r="F32" s="59"/>
    </row>
    <row r="33" spans="1:6" ht="12" customHeight="1">
      <c r="A33" s="9"/>
      <c r="B33" s="10" t="s">
        <v>27</v>
      </c>
      <c r="C33" s="72">
        <v>563000</v>
      </c>
      <c r="D33" s="70">
        <v>488865</v>
      </c>
      <c r="E33" s="70">
        <f t="shared" si="1"/>
        <v>74135</v>
      </c>
      <c r="F33" s="56"/>
    </row>
    <row r="34" spans="1:6" ht="12" customHeight="1">
      <c r="A34" s="9"/>
      <c r="B34" s="10" t="s">
        <v>28</v>
      </c>
      <c r="C34" s="72">
        <v>72000</v>
      </c>
      <c r="D34" s="70">
        <v>40400</v>
      </c>
      <c r="E34" s="70">
        <f t="shared" si="1"/>
        <v>31600</v>
      </c>
      <c r="F34" s="56"/>
    </row>
    <row r="35" spans="1:6" ht="12" customHeight="1">
      <c r="A35" s="9"/>
      <c r="B35" s="10" t="s">
        <v>29</v>
      </c>
      <c r="C35" s="72">
        <v>22000</v>
      </c>
      <c r="D35" s="70">
        <v>10000</v>
      </c>
      <c r="E35" s="70">
        <f t="shared" si="1"/>
        <v>12000</v>
      </c>
      <c r="F35" s="56"/>
    </row>
    <row r="36" spans="1:6" ht="12" customHeight="1">
      <c r="A36" s="9"/>
      <c r="B36" s="10" t="s">
        <v>30</v>
      </c>
      <c r="C36" s="72">
        <v>186000</v>
      </c>
      <c r="D36" s="70">
        <v>170661</v>
      </c>
      <c r="E36" s="70">
        <f t="shared" si="1"/>
        <v>15339</v>
      </c>
      <c r="F36" s="56"/>
    </row>
    <row r="37" spans="1:6" ht="12" customHeight="1">
      <c r="A37" s="9"/>
      <c r="B37" s="10" t="s">
        <v>31</v>
      </c>
      <c r="C37" s="72">
        <v>100000</v>
      </c>
      <c r="D37" s="70">
        <v>0</v>
      </c>
      <c r="E37" s="70">
        <f t="shared" si="1"/>
        <v>100000</v>
      </c>
      <c r="F37" s="56"/>
    </row>
    <row r="38" spans="1:6" ht="12" customHeight="1">
      <c r="A38" s="9"/>
      <c r="B38" s="10" t="s">
        <v>32</v>
      </c>
      <c r="C38" s="72">
        <v>273000</v>
      </c>
      <c r="D38" s="70">
        <v>281291</v>
      </c>
      <c r="E38" s="70">
        <f t="shared" si="1"/>
        <v>-8291</v>
      </c>
      <c r="F38" s="56"/>
    </row>
    <row r="39" spans="1:6" ht="12" customHeight="1">
      <c r="A39" s="9"/>
      <c r="B39" s="20" t="s">
        <v>33</v>
      </c>
      <c r="C39" s="72">
        <v>355000</v>
      </c>
      <c r="D39" s="70">
        <v>358807</v>
      </c>
      <c r="E39" s="70">
        <f t="shared" si="1"/>
        <v>-3807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980000</v>
      </c>
      <c r="D41" s="70">
        <v>947646</v>
      </c>
      <c r="E41" s="70">
        <f t="shared" si="1"/>
        <v>32354</v>
      </c>
      <c r="F41" s="56"/>
    </row>
    <row r="42" spans="1:6" ht="12" customHeight="1">
      <c r="A42" s="9"/>
      <c r="B42" s="10" t="s">
        <v>36</v>
      </c>
      <c r="C42" s="72">
        <v>116000</v>
      </c>
      <c r="D42" s="70">
        <v>108082</v>
      </c>
      <c r="E42" s="70">
        <f t="shared" si="1"/>
        <v>7918</v>
      </c>
      <c r="F42" s="56"/>
    </row>
    <row r="43" spans="1:6" ht="12" customHeight="1">
      <c r="A43" s="9"/>
      <c r="B43" s="10" t="s">
        <v>37</v>
      </c>
      <c r="C43" s="72">
        <v>0</v>
      </c>
      <c r="D43" s="81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120000</v>
      </c>
      <c r="D44" s="70">
        <v>43200</v>
      </c>
      <c r="E44" s="70">
        <f t="shared" si="1"/>
        <v>76800</v>
      </c>
      <c r="F44" s="56"/>
    </row>
    <row r="45" spans="1:6" ht="12" customHeight="1">
      <c r="A45" s="9"/>
      <c r="B45" s="10" t="s">
        <v>39</v>
      </c>
      <c r="C45" s="72">
        <v>1898000</v>
      </c>
      <c r="D45" s="70">
        <v>1497785</v>
      </c>
      <c r="E45" s="70">
        <f t="shared" si="1"/>
        <v>400215</v>
      </c>
      <c r="F45" s="56"/>
    </row>
    <row r="46" spans="1:6" ht="12" customHeight="1">
      <c r="A46" s="9"/>
      <c r="B46" s="10" t="s">
        <v>40</v>
      </c>
      <c r="C46" s="72">
        <v>100000</v>
      </c>
      <c r="D46" s="70">
        <v>53279</v>
      </c>
      <c r="E46" s="70">
        <f t="shared" si="1"/>
        <v>46721</v>
      </c>
      <c r="F46" s="56"/>
    </row>
    <row r="47" spans="1:6" ht="12" customHeight="1">
      <c r="A47" s="9"/>
      <c r="B47" s="10" t="s">
        <v>41</v>
      </c>
      <c r="C47" s="72">
        <v>409000</v>
      </c>
      <c r="D47" s="70">
        <v>308600</v>
      </c>
      <c r="E47" s="70">
        <f t="shared" si="1"/>
        <v>100400</v>
      </c>
      <c r="F47" s="56"/>
    </row>
    <row r="48" spans="1:6" ht="12" customHeight="1">
      <c r="A48" s="9"/>
      <c r="B48" s="10" t="s">
        <v>42</v>
      </c>
      <c r="C48" s="72">
        <v>484000</v>
      </c>
      <c r="D48" s="70">
        <v>466020</v>
      </c>
      <c r="E48" s="70">
        <f t="shared" si="1"/>
        <v>17980</v>
      </c>
      <c r="F48" s="56"/>
    </row>
    <row r="49" spans="1:6" ht="12" customHeight="1">
      <c r="A49" s="9"/>
      <c r="B49" s="10" t="s">
        <v>43</v>
      </c>
      <c r="C49" s="72">
        <v>98000</v>
      </c>
      <c r="D49" s="70">
        <v>97600</v>
      </c>
      <c r="E49" s="70">
        <f t="shared" si="1"/>
        <v>400</v>
      </c>
      <c r="F49" s="56"/>
    </row>
    <row r="50" spans="1:6" ht="12" customHeight="1">
      <c r="A50" s="9"/>
      <c r="B50" s="10" t="s">
        <v>44</v>
      </c>
      <c r="C50" s="72">
        <v>24000</v>
      </c>
      <c r="D50" s="70">
        <v>10952</v>
      </c>
      <c r="E50" s="70">
        <f t="shared" si="1"/>
        <v>13048</v>
      </c>
      <c r="F50" s="56"/>
    </row>
    <row r="51" spans="1:6" ht="12" customHeight="1">
      <c r="A51" s="9"/>
      <c r="B51" s="10" t="s">
        <v>45</v>
      </c>
      <c r="C51" s="72">
        <v>69000</v>
      </c>
      <c r="D51" s="70">
        <v>64000</v>
      </c>
      <c r="E51" s="70">
        <f t="shared" si="1"/>
        <v>5000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16170000</v>
      </c>
      <c r="D53" s="69">
        <f>SUM(D54:D64)</f>
        <v>14595584</v>
      </c>
      <c r="E53" s="75">
        <f t="shared" si="1"/>
        <v>1574416</v>
      </c>
      <c r="F53" s="59"/>
    </row>
    <row r="54" spans="1:6" ht="12" customHeight="1">
      <c r="A54" s="9"/>
      <c r="B54" s="10" t="s">
        <v>48</v>
      </c>
      <c r="C54" s="72">
        <v>3805000</v>
      </c>
      <c r="D54" s="81">
        <v>3521092</v>
      </c>
      <c r="E54" s="70">
        <f t="shared" si="1"/>
        <v>283908</v>
      </c>
      <c r="F54" s="56"/>
    </row>
    <row r="55" spans="1:6" ht="12" customHeight="1">
      <c r="A55" s="9"/>
      <c r="B55" s="10" t="s">
        <v>49</v>
      </c>
      <c r="C55" s="72">
        <v>101000</v>
      </c>
      <c r="D55" s="70">
        <v>94744</v>
      </c>
      <c r="E55" s="70">
        <f t="shared" si="1"/>
        <v>6256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400000</v>
      </c>
      <c r="D57" s="70">
        <v>313152</v>
      </c>
      <c r="E57" s="70">
        <f t="shared" si="1"/>
        <v>86848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5626000</v>
      </c>
      <c r="D59" s="70">
        <v>5374648</v>
      </c>
      <c r="E59" s="70">
        <f t="shared" si="1"/>
        <v>251352</v>
      </c>
      <c r="F59" s="56"/>
    </row>
    <row r="60" spans="1:6" ht="12" customHeight="1">
      <c r="A60" s="9"/>
      <c r="B60" s="10" t="s">
        <v>34</v>
      </c>
      <c r="C60" s="72">
        <v>4388000</v>
      </c>
      <c r="D60" s="70">
        <v>3680925</v>
      </c>
      <c r="E60" s="70">
        <f t="shared" si="1"/>
        <v>707075</v>
      </c>
      <c r="F60" s="56"/>
    </row>
    <row r="61" spans="1:6" ht="12" customHeight="1">
      <c r="A61" s="9"/>
      <c r="B61" s="10" t="s">
        <v>30</v>
      </c>
      <c r="C61" s="72">
        <v>870000</v>
      </c>
      <c r="D61" s="70">
        <v>834272</v>
      </c>
      <c r="E61" s="70">
        <f t="shared" si="1"/>
        <v>35728</v>
      </c>
      <c r="F61" s="56"/>
    </row>
    <row r="62" spans="1:6" ht="12" customHeight="1">
      <c r="A62" s="9"/>
      <c r="B62" s="10" t="s">
        <v>31</v>
      </c>
      <c r="C62" s="72">
        <v>305000</v>
      </c>
      <c r="D62" s="70">
        <v>142297</v>
      </c>
      <c r="E62" s="70">
        <f t="shared" si="1"/>
        <v>162703</v>
      </c>
      <c r="F62" s="56"/>
    </row>
    <row r="63" spans="1:6" ht="12" customHeight="1">
      <c r="A63" s="9"/>
      <c r="B63" s="10" t="s">
        <v>42</v>
      </c>
      <c r="C63" s="72">
        <v>639000</v>
      </c>
      <c r="D63" s="70">
        <v>622454</v>
      </c>
      <c r="E63" s="70">
        <f t="shared" si="1"/>
        <v>16546</v>
      </c>
      <c r="F63" s="56"/>
    </row>
    <row r="64" spans="1:6" ht="12" customHeight="1">
      <c r="A64" s="9"/>
      <c r="B64" s="10" t="s">
        <v>46</v>
      </c>
      <c r="C64" s="78">
        <v>36000</v>
      </c>
      <c r="D64" s="73">
        <v>12000</v>
      </c>
      <c r="E64" s="76">
        <f t="shared" si="1"/>
        <v>24000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69004000</v>
      </c>
      <c r="D68" s="74">
        <f>SUM(D25,D32,D53,D65,D66,D67)</f>
        <v>66302636</v>
      </c>
      <c r="E68" s="75">
        <f t="shared" si="1"/>
        <v>2701364</v>
      </c>
      <c r="F68" s="61"/>
    </row>
    <row r="69" spans="1:6" ht="15" customHeight="1">
      <c r="A69" s="110" t="s">
        <v>57</v>
      </c>
      <c r="B69" s="111"/>
      <c r="C69" s="74">
        <v>-5515000</v>
      </c>
      <c r="D69" s="78">
        <f>D22-D68</f>
        <v>-7021045</v>
      </c>
      <c r="E69" s="74">
        <f t="shared" si="1"/>
        <v>1506045</v>
      </c>
      <c r="F69" s="62"/>
    </row>
    <row r="70" spans="1:6" ht="12" customHeight="1">
      <c r="A70" s="39"/>
      <c r="B70" s="39"/>
      <c r="C70" s="40"/>
      <c r="F70" s="40"/>
    </row>
    <row r="71" spans="1:6" ht="12" customHeight="1">
      <c r="A71" s="39"/>
      <c r="B71" s="39"/>
      <c r="C71" s="40"/>
      <c r="F71" s="40"/>
    </row>
    <row r="75" ht="15" customHeight="1">
      <c r="A75" s="1" t="s">
        <v>0</v>
      </c>
    </row>
    <row r="76" spans="1:3" ht="18.75" customHeight="1" thickBot="1">
      <c r="A76" s="109" t="str">
        <f>A2</f>
        <v>睦園通所介護（一般型）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60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63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64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60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63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64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60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63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64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61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60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63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63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63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63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63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63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63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63"/>
    </row>
    <row r="98" spans="1:6" ht="12" customHeight="1">
      <c r="A98" s="9"/>
      <c r="B98" s="28" t="s">
        <v>78</v>
      </c>
      <c r="C98" s="70">
        <v>0</v>
      </c>
      <c r="D98" s="70">
        <v>0</v>
      </c>
      <c r="E98" s="76">
        <f t="shared" si="2"/>
        <v>0</v>
      </c>
      <c r="F98" s="64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61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61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9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200000</v>
      </c>
      <c r="D111" s="69">
        <f>SUM(D112:D114)</f>
        <v>197311</v>
      </c>
      <c r="E111" s="75">
        <f t="shared" si="3"/>
        <v>2689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200000</v>
      </c>
      <c r="D114" s="81">
        <v>197311</v>
      </c>
      <c r="E114" s="76">
        <f t="shared" si="3"/>
        <v>2689</v>
      </c>
      <c r="F114" s="56"/>
    </row>
    <row r="115" spans="1:6" ht="15" customHeight="1">
      <c r="A115" s="99" t="s">
        <v>93</v>
      </c>
      <c r="B115" s="101"/>
      <c r="C115" s="74">
        <v>200000</v>
      </c>
      <c r="D115" s="74">
        <f>SUM(D103,D106,D109,D111,H106)</f>
        <v>197311</v>
      </c>
      <c r="E115" s="75">
        <f t="shared" si="3"/>
        <v>2689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552000</v>
      </c>
      <c r="D120" s="77">
        <v>497125</v>
      </c>
      <c r="E120" s="75">
        <f t="shared" si="3"/>
        <v>54875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552000</v>
      </c>
      <c r="D123" s="74">
        <f>SUM(D116,D119,D120,D121)</f>
        <v>497125</v>
      </c>
      <c r="E123" s="75">
        <f t="shared" si="3"/>
        <v>54875</v>
      </c>
      <c r="F123" s="23"/>
    </row>
    <row r="124" spans="1:6" ht="15" customHeight="1">
      <c r="A124" s="99" t="s">
        <v>103</v>
      </c>
      <c r="B124" s="100"/>
      <c r="C124" s="74">
        <v>-352000</v>
      </c>
      <c r="D124" s="74">
        <f>D115-D123</f>
        <v>-299814</v>
      </c>
      <c r="E124" s="75">
        <f t="shared" si="3"/>
        <v>-52186</v>
      </c>
      <c r="F124" s="23"/>
    </row>
    <row r="125" spans="1:6" ht="15" customHeight="1">
      <c r="A125" s="99" t="s">
        <v>104</v>
      </c>
      <c r="B125" s="100"/>
      <c r="C125" s="74">
        <v>797000</v>
      </c>
      <c r="D125" s="69">
        <v>0</v>
      </c>
      <c r="E125" s="75">
        <f t="shared" si="3"/>
        <v>797000</v>
      </c>
      <c r="F125" s="23"/>
    </row>
    <row r="126" spans="1:6" ht="18.75" customHeight="1">
      <c r="A126" s="104" t="s">
        <v>105</v>
      </c>
      <c r="B126" s="105"/>
      <c r="C126" s="74">
        <v>-6664000</v>
      </c>
      <c r="D126" s="80">
        <f>D69+D100+D124-D125</f>
        <v>-7320859</v>
      </c>
      <c r="E126" s="74">
        <f t="shared" si="3"/>
        <v>656859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59210369</v>
      </c>
      <c r="D128" s="74">
        <v>59210369</v>
      </c>
      <c r="E128" s="74">
        <f t="shared" si="3"/>
        <v>0</v>
      </c>
      <c r="F128" s="23"/>
    </row>
    <row r="129" spans="1:6" ht="18.75" customHeight="1">
      <c r="A129" s="99" t="s">
        <v>107</v>
      </c>
      <c r="B129" s="100"/>
      <c r="C129" s="74">
        <v>52546369</v>
      </c>
      <c r="D129" s="74">
        <f>D126+D128</f>
        <v>51889510</v>
      </c>
      <c r="E129" s="74">
        <f t="shared" si="3"/>
        <v>656859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99:B99"/>
    <mergeCell ref="A100:B100"/>
    <mergeCell ref="A68:B68"/>
    <mergeCell ref="A22:B22"/>
    <mergeCell ref="A113:B113"/>
    <mergeCell ref="A2:B2"/>
    <mergeCell ref="A76:B76"/>
    <mergeCell ref="A69:B69"/>
    <mergeCell ref="A84:B84"/>
    <mergeCell ref="A88:B88"/>
    <mergeCell ref="A4:B4"/>
    <mergeCell ref="A24:B24"/>
    <mergeCell ref="A78:B78"/>
    <mergeCell ref="A102:B102"/>
    <mergeCell ref="A129:B129"/>
    <mergeCell ref="A115:B115"/>
    <mergeCell ref="A123:B123"/>
    <mergeCell ref="A124:B124"/>
    <mergeCell ref="A125:B125"/>
    <mergeCell ref="A118:B118"/>
    <mergeCell ref="A126:B126"/>
    <mergeCell ref="A128:B128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116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20104000</v>
      </c>
      <c r="D5" s="77">
        <f>SUM(D6:D10)</f>
        <v>19027690</v>
      </c>
      <c r="E5" s="75">
        <f aca="true" t="shared" si="0" ref="E5:E22">C5-D5</f>
        <v>1076310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19346000</v>
      </c>
      <c r="D7" s="81">
        <v>18299370</v>
      </c>
      <c r="E7" s="70">
        <f t="shared" si="0"/>
        <v>1046630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2"/>
    </row>
    <row r="9" spans="1:6" ht="12" customHeight="1">
      <c r="A9" s="9"/>
      <c r="B9" s="90" t="s">
        <v>7</v>
      </c>
      <c r="C9" s="70">
        <v>758000</v>
      </c>
      <c r="D9" s="70">
        <v>728320</v>
      </c>
      <c r="E9" s="70">
        <f t="shared" si="0"/>
        <v>29680</v>
      </c>
      <c r="F9" s="52"/>
    </row>
    <row r="10" spans="1:6" ht="12" customHeight="1">
      <c r="A10" s="9"/>
      <c r="B10" s="91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4"/>
      <c r="C11" s="82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0</v>
      </c>
      <c r="D12" s="69">
        <f>SUM(D13:D14)</f>
        <v>0</v>
      </c>
      <c r="E12" s="75">
        <f t="shared" si="0"/>
        <v>0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4000</v>
      </c>
      <c r="D17" s="74">
        <v>4000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20108000</v>
      </c>
      <c r="D22" s="74">
        <f>SUM(D5,D11,D12,D15,D16,D17,D18,D19,D20,D21)</f>
        <v>19031690</v>
      </c>
      <c r="E22" s="74">
        <f t="shared" si="0"/>
        <v>1076310</v>
      </c>
      <c r="F22" s="58"/>
    </row>
    <row r="23" spans="1:6" ht="15" customHeight="1">
      <c r="A23" s="1" t="s">
        <v>18</v>
      </c>
      <c r="F23" s="53"/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15437000</v>
      </c>
      <c r="D25" s="69">
        <f>SUM(D26:D31)</f>
        <v>15389411</v>
      </c>
      <c r="E25" s="75">
        <f aca="true" t="shared" si="1" ref="E25:E69">C25-D25</f>
        <v>47589</v>
      </c>
      <c r="F25" s="55"/>
    </row>
    <row r="26" spans="1:6" ht="12" customHeight="1">
      <c r="A26" s="9"/>
      <c r="B26" s="10" t="s">
        <v>20</v>
      </c>
      <c r="C26" s="70">
        <v>8942000</v>
      </c>
      <c r="D26" s="70">
        <v>8904800</v>
      </c>
      <c r="E26" s="70">
        <f t="shared" si="1"/>
        <v>37200</v>
      </c>
      <c r="F26" s="52"/>
    </row>
    <row r="27" spans="1:6" ht="12" customHeight="1">
      <c r="A27" s="9"/>
      <c r="B27" s="10" t="s">
        <v>21</v>
      </c>
      <c r="C27" s="70">
        <v>4136000</v>
      </c>
      <c r="D27" s="70">
        <v>4126497</v>
      </c>
      <c r="E27" s="70">
        <f t="shared" si="1"/>
        <v>9503</v>
      </c>
      <c r="F27" s="52"/>
    </row>
    <row r="28" spans="1:6" ht="12" customHeight="1">
      <c r="A28" s="9"/>
      <c r="B28" s="10" t="s">
        <v>22</v>
      </c>
      <c r="C28" s="70">
        <v>0</v>
      </c>
      <c r="D28" s="70">
        <v>0</v>
      </c>
      <c r="E28" s="70">
        <f t="shared" si="1"/>
        <v>0</v>
      </c>
      <c r="F28" s="68"/>
    </row>
    <row r="29" spans="1:6" ht="12" customHeight="1">
      <c r="A29" s="9"/>
      <c r="B29" s="10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10" t="s">
        <v>24</v>
      </c>
      <c r="C30" s="70">
        <v>358000</v>
      </c>
      <c r="D30" s="70">
        <v>357600</v>
      </c>
      <c r="E30" s="70">
        <f t="shared" si="1"/>
        <v>400</v>
      </c>
      <c r="F30" s="56"/>
    </row>
    <row r="31" spans="1:6" ht="12" customHeight="1">
      <c r="A31" s="14"/>
      <c r="B31" s="15" t="s">
        <v>25</v>
      </c>
      <c r="C31" s="71">
        <v>2001000</v>
      </c>
      <c r="D31" s="71">
        <v>2000514</v>
      </c>
      <c r="E31" s="76">
        <f t="shared" si="1"/>
        <v>486</v>
      </c>
      <c r="F31" s="57"/>
    </row>
    <row r="32" spans="1:6" ht="12" customHeight="1">
      <c r="A32" s="9" t="s">
        <v>26</v>
      </c>
      <c r="B32" s="20"/>
      <c r="C32" s="72">
        <v>1364000</v>
      </c>
      <c r="D32" s="72">
        <f>SUM(D33:D52)</f>
        <v>1181697</v>
      </c>
      <c r="E32" s="75">
        <f t="shared" si="1"/>
        <v>182303</v>
      </c>
      <c r="F32" s="59"/>
    </row>
    <row r="33" spans="1:6" ht="12" customHeight="1">
      <c r="A33" s="9"/>
      <c r="B33" s="10" t="s">
        <v>27</v>
      </c>
      <c r="C33" s="72">
        <v>134000</v>
      </c>
      <c r="D33" s="70">
        <v>91771</v>
      </c>
      <c r="E33" s="70">
        <f t="shared" si="1"/>
        <v>42229</v>
      </c>
      <c r="F33" s="56"/>
    </row>
    <row r="34" spans="1:6" ht="12" customHeight="1">
      <c r="A34" s="9"/>
      <c r="B34" s="10" t="s">
        <v>28</v>
      </c>
      <c r="C34" s="72">
        <v>69000</v>
      </c>
      <c r="D34" s="70">
        <v>58500</v>
      </c>
      <c r="E34" s="70">
        <f t="shared" si="1"/>
        <v>10500</v>
      </c>
      <c r="F34" s="56"/>
    </row>
    <row r="35" spans="1:6" ht="12" customHeight="1">
      <c r="A35" s="9"/>
      <c r="B35" s="10" t="s">
        <v>29</v>
      </c>
      <c r="C35" s="72">
        <v>24000</v>
      </c>
      <c r="D35" s="81">
        <v>6000</v>
      </c>
      <c r="E35" s="70">
        <f t="shared" si="1"/>
        <v>18000</v>
      </c>
      <c r="F35" s="56"/>
    </row>
    <row r="36" spans="1:6" ht="12" customHeight="1">
      <c r="A36" s="9"/>
      <c r="B36" s="10" t="s">
        <v>30</v>
      </c>
      <c r="C36" s="72">
        <v>46000</v>
      </c>
      <c r="D36" s="70">
        <v>39441</v>
      </c>
      <c r="E36" s="70">
        <f t="shared" si="1"/>
        <v>6559</v>
      </c>
      <c r="F36" s="56"/>
    </row>
    <row r="37" spans="1:6" ht="12" customHeight="1">
      <c r="A37" s="9"/>
      <c r="B37" s="10" t="s">
        <v>31</v>
      </c>
      <c r="C37" s="72">
        <v>110000</v>
      </c>
      <c r="D37" s="70">
        <v>90050</v>
      </c>
      <c r="E37" s="70">
        <f t="shared" si="1"/>
        <v>19950</v>
      </c>
      <c r="F37" s="56"/>
    </row>
    <row r="38" spans="1:6" ht="12" customHeight="1">
      <c r="A38" s="9"/>
      <c r="B38" s="10" t="s">
        <v>32</v>
      </c>
      <c r="C38" s="72">
        <v>56000</v>
      </c>
      <c r="D38" s="70">
        <v>56261</v>
      </c>
      <c r="E38" s="70">
        <f t="shared" si="1"/>
        <v>-261</v>
      </c>
      <c r="F38" s="56"/>
    </row>
    <row r="39" spans="1:6" ht="12" customHeight="1">
      <c r="A39" s="9"/>
      <c r="B39" s="20" t="s">
        <v>33</v>
      </c>
      <c r="C39" s="72">
        <v>0</v>
      </c>
      <c r="D39" s="70">
        <v>0</v>
      </c>
      <c r="E39" s="70">
        <f t="shared" si="1"/>
        <v>0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168000</v>
      </c>
      <c r="D41" s="70">
        <v>210933</v>
      </c>
      <c r="E41" s="70">
        <f t="shared" si="1"/>
        <v>-42933</v>
      </c>
      <c r="F41" s="56"/>
    </row>
    <row r="42" spans="1:6" ht="12" customHeight="1">
      <c r="A42" s="9"/>
      <c r="B42" s="10" t="s">
        <v>36</v>
      </c>
      <c r="C42" s="72">
        <v>37000</v>
      </c>
      <c r="D42" s="70">
        <v>32060</v>
      </c>
      <c r="E42" s="70">
        <f t="shared" si="1"/>
        <v>4940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0</v>
      </c>
      <c r="D44" s="70">
        <v>540</v>
      </c>
      <c r="E44" s="70">
        <f t="shared" si="1"/>
        <v>-540</v>
      </c>
      <c r="F44" s="56"/>
    </row>
    <row r="45" spans="1:6" ht="12" customHeight="1">
      <c r="A45" s="9"/>
      <c r="B45" s="10" t="s">
        <v>39</v>
      </c>
      <c r="C45" s="72">
        <v>453000</v>
      </c>
      <c r="D45" s="81">
        <v>369139</v>
      </c>
      <c r="E45" s="70">
        <f t="shared" si="1"/>
        <v>83861</v>
      </c>
      <c r="F45" s="56"/>
    </row>
    <row r="46" spans="1:6" ht="12" customHeight="1">
      <c r="A46" s="9"/>
      <c r="B46" s="10" t="s">
        <v>40</v>
      </c>
      <c r="C46" s="72">
        <v>18000</v>
      </c>
      <c r="D46" s="70">
        <v>11400</v>
      </c>
      <c r="E46" s="70">
        <f t="shared" si="1"/>
        <v>6600</v>
      </c>
      <c r="F46" s="56"/>
    </row>
    <row r="47" spans="1:6" ht="12" customHeight="1">
      <c r="A47" s="9"/>
      <c r="B47" s="10" t="s">
        <v>41</v>
      </c>
      <c r="C47" s="72">
        <v>83000</v>
      </c>
      <c r="D47" s="70">
        <v>57585</v>
      </c>
      <c r="E47" s="70">
        <f t="shared" si="1"/>
        <v>25415</v>
      </c>
      <c r="F47" s="56"/>
    </row>
    <row r="48" spans="1:6" ht="12" customHeight="1">
      <c r="A48" s="9"/>
      <c r="B48" s="10" t="s">
        <v>42</v>
      </c>
      <c r="C48" s="72">
        <v>146000</v>
      </c>
      <c r="D48" s="70">
        <v>143640</v>
      </c>
      <c r="E48" s="70">
        <f t="shared" si="1"/>
        <v>2360</v>
      </c>
      <c r="F48" s="56"/>
    </row>
    <row r="49" spans="1:6" ht="12" customHeight="1">
      <c r="A49" s="9"/>
      <c r="B49" s="10" t="s">
        <v>43</v>
      </c>
      <c r="C49" s="72">
        <v>0</v>
      </c>
      <c r="D49" s="70">
        <v>0</v>
      </c>
      <c r="E49" s="70">
        <f t="shared" si="1"/>
        <v>0</v>
      </c>
      <c r="F49" s="56"/>
    </row>
    <row r="50" spans="1:6" ht="12" customHeight="1">
      <c r="A50" s="9"/>
      <c r="B50" s="10" t="s">
        <v>44</v>
      </c>
      <c r="C50" s="72">
        <v>8000</v>
      </c>
      <c r="D50" s="70">
        <v>4377</v>
      </c>
      <c r="E50" s="70">
        <f t="shared" si="1"/>
        <v>3623</v>
      </c>
      <c r="F50" s="56"/>
    </row>
    <row r="51" spans="1:6" ht="12" customHeight="1">
      <c r="A51" s="9"/>
      <c r="B51" s="10" t="s">
        <v>45</v>
      </c>
      <c r="C51" s="72">
        <v>12000</v>
      </c>
      <c r="D51" s="70">
        <v>10000</v>
      </c>
      <c r="E51" s="70">
        <f t="shared" si="1"/>
        <v>2000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3209000</v>
      </c>
      <c r="D53" s="69">
        <f>SUM(D54:D64)</f>
        <v>2942112</v>
      </c>
      <c r="E53" s="75">
        <f t="shared" si="1"/>
        <v>266888</v>
      </c>
      <c r="F53" s="59"/>
    </row>
    <row r="54" spans="1:6" ht="12" customHeight="1">
      <c r="A54" s="9"/>
      <c r="B54" s="10" t="s">
        <v>48</v>
      </c>
      <c r="C54" s="72">
        <v>743000</v>
      </c>
      <c r="D54" s="70">
        <v>704780</v>
      </c>
      <c r="E54" s="70">
        <f t="shared" si="1"/>
        <v>38220</v>
      </c>
      <c r="F54" s="56"/>
    </row>
    <row r="55" spans="1:6" ht="12" customHeight="1">
      <c r="A55" s="9"/>
      <c r="B55" s="10" t="s">
        <v>49</v>
      </c>
      <c r="C55" s="72">
        <v>36000</v>
      </c>
      <c r="D55" s="70">
        <v>14396</v>
      </c>
      <c r="E55" s="70">
        <f t="shared" si="1"/>
        <v>21604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150000</v>
      </c>
      <c r="D57" s="81">
        <v>73084</v>
      </c>
      <c r="E57" s="70">
        <f t="shared" si="1"/>
        <v>76916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974000</v>
      </c>
      <c r="D59" s="70">
        <v>946383</v>
      </c>
      <c r="E59" s="70">
        <f t="shared" si="1"/>
        <v>27617</v>
      </c>
      <c r="F59" s="56"/>
    </row>
    <row r="60" spans="1:6" ht="12" customHeight="1">
      <c r="A60" s="9"/>
      <c r="B60" s="10" t="s">
        <v>34</v>
      </c>
      <c r="C60" s="72">
        <v>1182000</v>
      </c>
      <c r="D60" s="70">
        <v>1110257</v>
      </c>
      <c r="E60" s="70">
        <f t="shared" si="1"/>
        <v>71743</v>
      </c>
      <c r="F60" s="56"/>
    </row>
    <row r="61" spans="1:6" ht="12" customHeight="1">
      <c r="A61" s="9"/>
      <c r="B61" s="10" t="s">
        <v>30</v>
      </c>
      <c r="C61" s="72">
        <v>57000</v>
      </c>
      <c r="D61" s="70">
        <v>55674</v>
      </c>
      <c r="E61" s="70">
        <f t="shared" si="1"/>
        <v>1326</v>
      </c>
      <c r="F61" s="56"/>
    </row>
    <row r="62" spans="1:6" ht="12" customHeight="1">
      <c r="A62" s="9"/>
      <c r="B62" s="10" t="s">
        <v>31</v>
      </c>
      <c r="C62" s="72">
        <v>15000</v>
      </c>
      <c r="D62" s="70">
        <v>0</v>
      </c>
      <c r="E62" s="70">
        <f t="shared" si="1"/>
        <v>15000</v>
      </c>
      <c r="F62" s="56"/>
    </row>
    <row r="63" spans="1:6" ht="12" customHeight="1">
      <c r="A63" s="9"/>
      <c r="B63" s="10" t="s">
        <v>42</v>
      </c>
      <c r="C63" s="72">
        <v>40000</v>
      </c>
      <c r="D63" s="70">
        <v>37538</v>
      </c>
      <c r="E63" s="70">
        <f t="shared" si="1"/>
        <v>2462</v>
      </c>
      <c r="F63" s="56"/>
    </row>
    <row r="64" spans="1:6" ht="12" customHeight="1">
      <c r="A64" s="9"/>
      <c r="B64" s="10" t="s">
        <v>46</v>
      </c>
      <c r="C64" s="78">
        <v>12000</v>
      </c>
      <c r="D64" s="73">
        <v>0</v>
      </c>
      <c r="E64" s="76">
        <f t="shared" si="1"/>
        <v>12000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20010000</v>
      </c>
      <c r="D68" s="74">
        <f>SUM(D25,D32,D53,D65,D66,D67)</f>
        <v>19513220</v>
      </c>
      <c r="E68" s="75">
        <f t="shared" si="1"/>
        <v>496780</v>
      </c>
      <c r="F68" s="61"/>
    </row>
    <row r="69" spans="1:6" ht="15" customHeight="1">
      <c r="A69" s="110" t="s">
        <v>57</v>
      </c>
      <c r="B69" s="111"/>
      <c r="C69" s="74">
        <v>98000</v>
      </c>
      <c r="D69" s="78">
        <f>D22-D68</f>
        <v>-481530</v>
      </c>
      <c r="E69" s="74">
        <f t="shared" si="1"/>
        <v>579530</v>
      </c>
      <c r="F69" s="62"/>
    </row>
    <row r="70" spans="1:6" ht="12" customHeight="1">
      <c r="A70" s="39"/>
      <c r="B70" s="39"/>
      <c r="C70" s="40"/>
      <c r="F70" s="40"/>
    </row>
    <row r="71" spans="1:6" ht="12" customHeight="1">
      <c r="A71" s="39"/>
      <c r="B71" s="39"/>
      <c r="C71" s="40"/>
      <c r="F71" s="40"/>
    </row>
    <row r="75" ht="15" customHeight="1">
      <c r="A75" s="1" t="s">
        <v>0</v>
      </c>
    </row>
    <row r="76" spans="1:3" ht="18.75" customHeight="1" thickBot="1">
      <c r="A76" s="109" t="str">
        <f>A2</f>
        <v>睦園通所介護（認知症型）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0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1"/>
      <c r="C115" s="74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216000</v>
      </c>
      <c r="D120" s="69">
        <v>196625</v>
      </c>
      <c r="E120" s="75">
        <f t="shared" si="3"/>
        <v>19375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216000</v>
      </c>
      <c r="D123" s="74">
        <f>SUM(D116,D119,D120,D121)</f>
        <v>196625</v>
      </c>
      <c r="E123" s="75">
        <f t="shared" si="3"/>
        <v>19375</v>
      </c>
      <c r="F123" s="23"/>
    </row>
    <row r="124" spans="1:6" ht="15" customHeight="1">
      <c r="A124" s="99" t="s">
        <v>103</v>
      </c>
      <c r="B124" s="100"/>
      <c r="C124" s="74">
        <v>-216000</v>
      </c>
      <c r="D124" s="74">
        <f>D115-D123</f>
        <v>-196625</v>
      </c>
      <c r="E124" s="75">
        <f t="shared" si="3"/>
        <v>-19375</v>
      </c>
      <c r="F124" s="23"/>
    </row>
    <row r="125" spans="1:6" ht="15" customHeight="1">
      <c r="A125" s="99" t="s">
        <v>104</v>
      </c>
      <c r="B125" s="100"/>
      <c r="C125" s="74">
        <v>0</v>
      </c>
      <c r="D125" s="69">
        <v>0</v>
      </c>
      <c r="E125" s="75">
        <f t="shared" si="3"/>
        <v>0</v>
      </c>
      <c r="F125" s="23"/>
    </row>
    <row r="126" spans="1:6" ht="18.75" customHeight="1">
      <c r="A126" s="104" t="s">
        <v>105</v>
      </c>
      <c r="B126" s="105"/>
      <c r="C126" s="74">
        <v>-118000</v>
      </c>
      <c r="D126" s="80">
        <f>D69+D100+D124-D125</f>
        <v>-678155</v>
      </c>
      <c r="E126" s="74">
        <f t="shared" si="3"/>
        <v>560155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5815582</v>
      </c>
      <c r="D128" s="74">
        <v>5815582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5697582</v>
      </c>
      <c r="D129" s="74">
        <f>D126+D128</f>
        <v>5137427</v>
      </c>
      <c r="E129" s="74">
        <f>C129-D129</f>
        <v>560155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A113:B113"/>
    <mergeCell ref="A2:B2"/>
    <mergeCell ref="A76:B76"/>
    <mergeCell ref="A69:B69"/>
    <mergeCell ref="A68:B68"/>
    <mergeCell ref="A22:B22"/>
    <mergeCell ref="A102:B102"/>
    <mergeCell ref="C1:E1"/>
    <mergeCell ref="C2:E2"/>
    <mergeCell ref="A99:B99"/>
    <mergeCell ref="A100:B100"/>
    <mergeCell ref="A84:B84"/>
    <mergeCell ref="A88:B88"/>
    <mergeCell ref="A4:B4"/>
    <mergeCell ref="A24:B24"/>
    <mergeCell ref="A78:B78"/>
    <mergeCell ref="A129:B129"/>
    <mergeCell ref="A115:B115"/>
    <mergeCell ref="A123:B123"/>
    <mergeCell ref="A124:B124"/>
    <mergeCell ref="A125:B125"/>
    <mergeCell ref="A118:B118"/>
    <mergeCell ref="A126:B126"/>
    <mergeCell ref="A128:B128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109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65" t="s">
        <v>4</v>
      </c>
    </row>
    <row r="5" spans="1:6" ht="12" customHeight="1">
      <c r="A5" s="6" t="s">
        <v>5</v>
      </c>
      <c r="B5" s="7"/>
      <c r="C5" s="69">
        <v>52963000</v>
      </c>
      <c r="D5" s="77">
        <f>SUM(D6:D10)</f>
        <v>49788378</v>
      </c>
      <c r="E5" s="75">
        <f aca="true" t="shared" si="0" ref="E5:E22">C5-D5</f>
        <v>3174622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52532000</v>
      </c>
      <c r="D7" s="70">
        <v>49326898</v>
      </c>
      <c r="E7" s="70">
        <f t="shared" si="0"/>
        <v>3205102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2"/>
    </row>
    <row r="9" spans="1:6" ht="12" customHeight="1">
      <c r="A9" s="9"/>
      <c r="B9" s="90" t="s">
        <v>7</v>
      </c>
      <c r="C9" s="70">
        <v>251000</v>
      </c>
      <c r="D9" s="70">
        <v>285040</v>
      </c>
      <c r="E9" s="70">
        <f t="shared" si="0"/>
        <v>-34040</v>
      </c>
      <c r="F9" s="56"/>
    </row>
    <row r="10" spans="1:6" ht="12" customHeight="1">
      <c r="A10" s="9"/>
      <c r="B10" s="91" t="s">
        <v>8</v>
      </c>
      <c r="C10" s="73">
        <v>180000</v>
      </c>
      <c r="D10" s="73">
        <v>176440</v>
      </c>
      <c r="E10" s="76">
        <f t="shared" si="0"/>
        <v>3560</v>
      </c>
      <c r="F10" s="52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740000</v>
      </c>
      <c r="D12" s="69">
        <f>SUM(D13:D14)</f>
        <v>739045</v>
      </c>
      <c r="E12" s="75">
        <f t="shared" si="0"/>
        <v>955</v>
      </c>
      <c r="F12" s="55"/>
    </row>
    <row r="13" spans="1:6" ht="12" customHeight="1">
      <c r="A13" s="9"/>
      <c r="B13" s="10" t="s">
        <v>113</v>
      </c>
      <c r="C13" s="70">
        <v>0</v>
      </c>
      <c r="D13" s="70">
        <v>0</v>
      </c>
      <c r="E13" s="70">
        <f t="shared" si="0"/>
        <v>0</v>
      </c>
      <c r="F13" s="56"/>
    </row>
    <row r="14" spans="1:6" ht="12" customHeight="1">
      <c r="A14" s="14"/>
      <c r="B14" s="15" t="s">
        <v>118</v>
      </c>
      <c r="C14" s="71">
        <v>740000</v>
      </c>
      <c r="D14" s="71">
        <v>739045</v>
      </c>
      <c r="E14" s="76">
        <f t="shared" si="0"/>
        <v>955</v>
      </c>
      <c r="F14" s="56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0</v>
      </c>
      <c r="D17" s="74">
        <v>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3000</v>
      </c>
      <c r="D19" s="74">
        <v>15557</v>
      </c>
      <c r="E19" s="75">
        <f t="shared" si="0"/>
        <v>-12557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53706000</v>
      </c>
      <c r="D22" s="74">
        <f>SUM(D5,D11,D12,D15,D16,D17,D18,D19,D20,D21)</f>
        <v>50542980</v>
      </c>
      <c r="E22" s="74">
        <f t="shared" si="0"/>
        <v>3163020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38547000</v>
      </c>
      <c r="D25" s="69">
        <f>SUM(D26:D31)</f>
        <v>37319998</v>
      </c>
      <c r="E25" s="75">
        <f aca="true" t="shared" si="1" ref="E25:E69">C25-D25</f>
        <v>1227002</v>
      </c>
      <c r="F25" s="55"/>
    </row>
    <row r="26" spans="1:6" ht="12" customHeight="1">
      <c r="A26" s="9"/>
      <c r="B26" s="10" t="s">
        <v>20</v>
      </c>
      <c r="C26" s="70">
        <v>5789000</v>
      </c>
      <c r="D26" s="70">
        <v>5777700</v>
      </c>
      <c r="E26" s="70">
        <f t="shared" si="1"/>
        <v>11300</v>
      </c>
      <c r="F26" s="56"/>
    </row>
    <row r="27" spans="1:6" ht="12" customHeight="1">
      <c r="A27" s="9"/>
      <c r="B27" s="10" t="s">
        <v>21</v>
      </c>
      <c r="C27" s="70">
        <v>3149000</v>
      </c>
      <c r="D27" s="70">
        <v>3225035</v>
      </c>
      <c r="E27" s="70">
        <f t="shared" si="1"/>
        <v>-76035</v>
      </c>
      <c r="F27" s="52"/>
    </row>
    <row r="28" spans="1:6" ht="12" customHeight="1">
      <c r="A28" s="9"/>
      <c r="B28" s="10" t="s">
        <v>22</v>
      </c>
      <c r="C28" s="70">
        <v>26526000</v>
      </c>
      <c r="D28" s="70">
        <v>25223519</v>
      </c>
      <c r="E28" s="70">
        <f t="shared" si="1"/>
        <v>1302481</v>
      </c>
      <c r="F28" s="52"/>
    </row>
    <row r="29" spans="1:6" ht="12" customHeight="1">
      <c r="A29" s="9"/>
      <c r="B29" s="10" t="s">
        <v>23</v>
      </c>
      <c r="C29" s="70">
        <v>204000</v>
      </c>
      <c r="D29" s="70">
        <v>197475</v>
      </c>
      <c r="E29" s="70">
        <f t="shared" si="1"/>
        <v>6525</v>
      </c>
      <c r="F29" s="56"/>
    </row>
    <row r="30" spans="1:6" ht="12" customHeight="1">
      <c r="A30" s="9"/>
      <c r="B30" s="10" t="s">
        <v>24</v>
      </c>
      <c r="C30" s="70">
        <v>269000</v>
      </c>
      <c r="D30" s="70">
        <v>268200</v>
      </c>
      <c r="E30" s="70">
        <f t="shared" si="1"/>
        <v>800</v>
      </c>
      <c r="F30" s="56"/>
    </row>
    <row r="31" spans="1:6" ht="12" customHeight="1">
      <c r="A31" s="14"/>
      <c r="B31" s="15" t="s">
        <v>25</v>
      </c>
      <c r="C31" s="71">
        <v>2610000</v>
      </c>
      <c r="D31" s="71">
        <v>2628069</v>
      </c>
      <c r="E31" s="76">
        <f t="shared" si="1"/>
        <v>-18069</v>
      </c>
      <c r="F31" s="57"/>
    </row>
    <row r="32" spans="1:6" ht="12" customHeight="1">
      <c r="A32" s="9" t="s">
        <v>26</v>
      </c>
      <c r="B32" s="20"/>
      <c r="C32" s="72">
        <v>6780000</v>
      </c>
      <c r="D32" s="72">
        <f>SUM(D33:D52)</f>
        <v>5807268</v>
      </c>
      <c r="E32" s="75">
        <f t="shared" si="1"/>
        <v>972732</v>
      </c>
      <c r="F32" s="59"/>
    </row>
    <row r="33" spans="1:6" ht="12" customHeight="1">
      <c r="A33" s="9"/>
      <c r="B33" s="10" t="s">
        <v>27</v>
      </c>
      <c r="C33" s="72">
        <v>804000</v>
      </c>
      <c r="D33" s="70">
        <v>627344</v>
      </c>
      <c r="E33" s="70">
        <f t="shared" si="1"/>
        <v>176656</v>
      </c>
      <c r="F33" s="56"/>
    </row>
    <row r="34" spans="1:6" ht="12" customHeight="1">
      <c r="A34" s="9"/>
      <c r="B34" s="10" t="s">
        <v>28</v>
      </c>
      <c r="C34" s="72">
        <v>2720000</v>
      </c>
      <c r="D34" s="70">
        <v>2495910</v>
      </c>
      <c r="E34" s="70">
        <f t="shared" si="1"/>
        <v>224090</v>
      </c>
      <c r="F34" s="56"/>
    </row>
    <row r="35" spans="1:6" ht="12" customHeight="1">
      <c r="A35" s="9"/>
      <c r="B35" s="10" t="s">
        <v>29</v>
      </c>
      <c r="C35" s="72">
        <v>54000</v>
      </c>
      <c r="D35" s="70">
        <v>0</v>
      </c>
      <c r="E35" s="70">
        <f t="shared" si="1"/>
        <v>54000</v>
      </c>
      <c r="F35" s="56"/>
    </row>
    <row r="36" spans="1:6" ht="12" customHeight="1">
      <c r="A36" s="9"/>
      <c r="B36" s="10" t="s">
        <v>30</v>
      </c>
      <c r="C36" s="72">
        <v>191000</v>
      </c>
      <c r="D36" s="70">
        <v>130813</v>
      </c>
      <c r="E36" s="70">
        <f t="shared" si="1"/>
        <v>60187</v>
      </c>
      <c r="F36" s="56"/>
    </row>
    <row r="37" spans="1:6" ht="12" customHeight="1">
      <c r="A37" s="9"/>
      <c r="B37" s="10" t="s">
        <v>31</v>
      </c>
      <c r="C37" s="72">
        <v>100000</v>
      </c>
      <c r="D37" s="70">
        <v>81000</v>
      </c>
      <c r="E37" s="70">
        <f t="shared" si="1"/>
        <v>19000</v>
      </c>
      <c r="F37" s="56"/>
    </row>
    <row r="38" spans="1:6" ht="12" customHeight="1">
      <c r="A38" s="9"/>
      <c r="B38" s="10" t="s">
        <v>32</v>
      </c>
      <c r="C38" s="72">
        <v>434000</v>
      </c>
      <c r="D38" s="70">
        <v>369892</v>
      </c>
      <c r="E38" s="70">
        <f t="shared" si="1"/>
        <v>64108</v>
      </c>
      <c r="F38" s="56"/>
    </row>
    <row r="39" spans="1:6" ht="12" customHeight="1">
      <c r="A39" s="9"/>
      <c r="B39" s="20" t="s">
        <v>33</v>
      </c>
      <c r="C39" s="72">
        <v>497000</v>
      </c>
      <c r="D39" s="70">
        <v>397421</v>
      </c>
      <c r="E39" s="70">
        <f t="shared" si="1"/>
        <v>99579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80000</v>
      </c>
      <c r="D41" s="70">
        <v>62273</v>
      </c>
      <c r="E41" s="70">
        <f t="shared" si="1"/>
        <v>17727</v>
      </c>
      <c r="F41" s="56"/>
    </row>
    <row r="42" spans="1:6" ht="12" customHeight="1">
      <c r="A42" s="9"/>
      <c r="B42" s="10" t="s">
        <v>36</v>
      </c>
      <c r="C42" s="72">
        <v>649000</v>
      </c>
      <c r="D42" s="70">
        <v>646814</v>
      </c>
      <c r="E42" s="70">
        <f t="shared" si="1"/>
        <v>2186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70000</v>
      </c>
      <c r="D44" s="70">
        <v>70679</v>
      </c>
      <c r="E44" s="70">
        <f t="shared" si="1"/>
        <v>-679</v>
      </c>
      <c r="F44" s="56"/>
    </row>
    <row r="45" spans="1:6" ht="12" customHeight="1">
      <c r="A45" s="9"/>
      <c r="B45" s="10" t="s">
        <v>39</v>
      </c>
      <c r="C45" s="72">
        <v>686000</v>
      </c>
      <c r="D45" s="70">
        <v>529774</v>
      </c>
      <c r="E45" s="70">
        <f t="shared" si="1"/>
        <v>156226</v>
      </c>
      <c r="F45" s="56"/>
    </row>
    <row r="46" spans="1:6" ht="12" customHeight="1">
      <c r="A46" s="9"/>
      <c r="B46" s="10" t="s">
        <v>40</v>
      </c>
      <c r="C46" s="72">
        <v>277000</v>
      </c>
      <c r="D46" s="70">
        <v>270488</v>
      </c>
      <c r="E46" s="70">
        <f t="shared" si="1"/>
        <v>6512</v>
      </c>
      <c r="F46" s="56"/>
    </row>
    <row r="47" spans="1:6" ht="12" customHeight="1">
      <c r="A47" s="9"/>
      <c r="B47" s="10" t="s">
        <v>41</v>
      </c>
      <c r="C47" s="72">
        <v>58000</v>
      </c>
      <c r="D47" s="70">
        <v>31030</v>
      </c>
      <c r="E47" s="70">
        <f t="shared" si="1"/>
        <v>26970</v>
      </c>
      <c r="F47" s="56"/>
    </row>
    <row r="48" spans="1:6" ht="12" customHeight="1">
      <c r="A48" s="9"/>
      <c r="B48" s="10" t="s">
        <v>42</v>
      </c>
      <c r="C48" s="72">
        <v>25000</v>
      </c>
      <c r="D48" s="70">
        <v>15033</v>
      </c>
      <c r="E48" s="70">
        <f t="shared" si="1"/>
        <v>9967</v>
      </c>
      <c r="F48" s="56"/>
    </row>
    <row r="49" spans="1:6" ht="12" customHeight="1">
      <c r="A49" s="9"/>
      <c r="B49" s="10" t="s">
        <v>43</v>
      </c>
      <c r="C49" s="72">
        <v>15000</v>
      </c>
      <c r="D49" s="70">
        <v>14400</v>
      </c>
      <c r="E49" s="70">
        <f t="shared" si="1"/>
        <v>600</v>
      </c>
      <c r="F49" s="56"/>
    </row>
    <row r="50" spans="1:6" ht="12" customHeight="1">
      <c r="A50" s="9"/>
      <c r="B50" s="10" t="s">
        <v>44</v>
      </c>
      <c r="C50" s="72">
        <v>90000</v>
      </c>
      <c r="D50" s="70">
        <v>38847</v>
      </c>
      <c r="E50" s="70">
        <f t="shared" si="1"/>
        <v>51153</v>
      </c>
      <c r="F50" s="56"/>
    </row>
    <row r="51" spans="1:6" ht="12" customHeight="1">
      <c r="A51" s="9"/>
      <c r="B51" s="10" t="s">
        <v>45</v>
      </c>
      <c r="C51" s="72">
        <v>30000</v>
      </c>
      <c r="D51" s="70">
        <v>19550</v>
      </c>
      <c r="E51" s="70">
        <f t="shared" si="1"/>
        <v>10450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6000</v>
      </c>
      <c r="E52" s="76">
        <f t="shared" si="1"/>
        <v>-6000</v>
      </c>
      <c r="F52" s="57"/>
    </row>
    <row r="53" spans="1:6" ht="12" customHeight="1">
      <c r="A53" s="9" t="s">
        <v>47</v>
      </c>
      <c r="B53" s="20"/>
      <c r="C53" s="69">
        <v>1402000</v>
      </c>
      <c r="D53" s="69">
        <f>SUM(D54:D64)</f>
        <v>1273701</v>
      </c>
      <c r="E53" s="75">
        <f t="shared" si="1"/>
        <v>128299</v>
      </c>
      <c r="F53" s="59"/>
    </row>
    <row r="54" spans="1:6" ht="12" customHeight="1">
      <c r="A54" s="9"/>
      <c r="B54" s="10" t="s">
        <v>48</v>
      </c>
      <c r="C54" s="72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2">
        <v>12000</v>
      </c>
      <c r="D55" s="70">
        <v>6772</v>
      </c>
      <c r="E55" s="70">
        <f t="shared" si="1"/>
        <v>5228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82000</v>
      </c>
      <c r="D57" s="70">
        <v>66431</v>
      </c>
      <c r="E57" s="70">
        <f t="shared" si="1"/>
        <v>15569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746000</v>
      </c>
      <c r="D59" s="70">
        <v>709966</v>
      </c>
      <c r="E59" s="70">
        <f t="shared" si="1"/>
        <v>36034</v>
      </c>
      <c r="F59" s="56"/>
    </row>
    <row r="60" spans="1:6" ht="12" customHeight="1">
      <c r="A60" s="9"/>
      <c r="B60" s="10" t="s">
        <v>34</v>
      </c>
      <c r="C60" s="72">
        <v>204000</v>
      </c>
      <c r="D60" s="70">
        <v>160817</v>
      </c>
      <c r="E60" s="70">
        <f t="shared" si="1"/>
        <v>43183</v>
      </c>
      <c r="F60" s="56"/>
    </row>
    <row r="61" spans="1:6" ht="12" customHeight="1">
      <c r="A61" s="9"/>
      <c r="B61" s="10" t="s">
        <v>30</v>
      </c>
      <c r="C61" s="72">
        <v>238000</v>
      </c>
      <c r="D61" s="70">
        <v>222317</v>
      </c>
      <c r="E61" s="70">
        <f t="shared" si="1"/>
        <v>15683</v>
      </c>
      <c r="F61" s="56"/>
    </row>
    <row r="62" spans="1:6" ht="12" customHeight="1">
      <c r="A62" s="9"/>
      <c r="B62" s="10" t="s">
        <v>31</v>
      </c>
      <c r="C62" s="72">
        <v>45000</v>
      </c>
      <c r="D62" s="70">
        <v>38860</v>
      </c>
      <c r="E62" s="70">
        <f t="shared" si="1"/>
        <v>6140</v>
      </c>
      <c r="F62" s="56"/>
    </row>
    <row r="63" spans="1:6" ht="12" customHeight="1">
      <c r="A63" s="9"/>
      <c r="B63" s="10" t="s">
        <v>42</v>
      </c>
      <c r="C63" s="72">
        <v>54000</v>
      </c>
      <c r="D63" s="70">
        <v>53538</v>
      </c>
      <c r="E63" s="70">
        <f t="shared" si="1"/>
        <v>462</v>
      </c>
      <c r="F63" s="56"/>
    </row>
    <row r="64" spans="1:6" ht="12" customHeight="1">
      <c r="A64" s="9"/>
      <c r="B64" s="10" t="s">
        <v>46</v>
      </c>
      <c r="C64" s="78">
        <v>21000</v>
      </c>
      <c r="D64" s="73">
        <v>15000</v>
      </c>
      <c r="E64" s="76">
        <f t="shared" si="1"/>
        <v>6000</v>
      </c>
      <c r="F64" s="56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1050000</v>
      </c>
      <c r="D67" s="74">
        <v>1050000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47779000</v>
      </c>
      <c r="D68" s="74">
        <f>SUM(D25,D32,D53,D65,D66,D67)</f>
        <v>45450967</v>
      </c>
      <c r="E68" s="75">
        <f t="shared" si="1"/>
        <v>2328033</v>
      </c>
      <c r="F68" s="61"/>
    </row>
    <row r="69" spans="1:6" ht="15" customHeight="1">
      <c r="A69" s="110" t="s">
        <v>57</v>
      </c>
      <c r="B69" s="111"/>
      <c r="C69" s="74">
        <v>5927000</v>
      </c>
      <c r="D69" s="78">
        <f>D22-D68</f>
        <v>5092013</v>
      </c>
      <c r="E69" s="74">
        <f t="shared" si="1"/>
        <v>834987</v>
      </c>
      <c r="F69" s="62"/>
    </row>
    <row r="70" spans="1:6" ht="12" customHeight="1">
      <c r="A70" s="39"/>
      <c r="B70" s="39"/>
      <c r="C70" s="40"/>
      <c r="F70" s="40"/>
    </row>
    <row r="71" spans="1:6" ht="12" customHeight="1">
      <c r="A71" s="39"/>
      <c r="B71" s="39"/>
      <c r="C71" s="40"/>
      <c r="F71" s="40"/>
    </row>
    <row r="75" ht="15" customHeight="1">
      <c r="A75" s="1" t="s">
        <v>0</v>
      </c>
    </row>
    <row r="76" spans="1:3" ht="18.75" customHeight="1" thickBot="1">
      <c r="A76" s="109" t="str">
        <f>A2</f>
        <v>睦園訪問介護事業所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63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198000</v>
      </c>
      <c r="D111" s="69">
        <f>SUM(D112:D114)</f>
        <v>197475</v>
      </c>
      <c r="E111" s="75">
        <f t="shared" si="3"/>
        <v>525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198000</v>
      </c>
      <c r="D114" s="70">
        <v>197475</v>
      </c>
      <c r="E114" s="76">
        <f t="shared" si="3"/>
        <v>525</v>
      </c>
      <c r="F114" s="56"/>
    </row>
    <row r="115" spans="1:6" ht="15" customHeight="1">
      <c r="A115" s="99" t="s">
        <v>93</v>
      </c>
      <c r="B115" s="101"/>
      <c r="C115" s="74">
        <v>198000</v>
      </c>
      <c r="D115" s="74">
        <f>SUM(D103,D106,D109,D111,H106)</f>
        <v>197475</v>
      </c>
      <c r="E115" s="75">
        <f t="shared" si="3"/>
        <v>525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104000</v>
      </c>
      <c r="D120" s="77">
        <v>90875</v>
      </c>
      <c r="E120" s="75">
        <f t="shared" si="3"/>
        <v>13125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104000</v>
      </c>
      <c r="D123" s="74">
        <f>SUM(D116,D119,D120,D121)</f>
        <v>90875</v>
      </c>
      <c r="E123" s="75">
        <f t="shared" si="3"/>
        <v>13125</v>
      </c>
      <c r="F123" s="23"/>
    </row>
    <row r="124" spans="1:6" ht="15" customHeight="1">
      <c r="A124" s="99" t="s">
        <v>103</v>
      </c>
      <c r="B124" s="100"/>
      <c r="C124" s="74">
        <v>94000</v>
      </c>
      <c r="D124" s="74">
        <f>D115-D123</f>
        <v>106600</v>
      </c>
      <c r="E124" s="75">
        <f t="shared" si="3"/>
        <v>-12600</v>
      </c>
      <c r="F124" s="23"/>
    </row>
    <row r="125" spans="1:6" ht="15" customHeight="1">
      <c r="A125" s="99" t="s">
        <v>104</v>
      </c>
      <c r="B125" s="100"/>
      <c r="C125" s="74">
        <v>590000</v>
      </c>
      <c r="D125" s="69">
        <v>0</v>
      </c>
      <c r="E125" s="75">
        <f t="shared" si="3"/>
        <v>590000</v>
      </c>
      <c r="F125" s="23"/>
    </row>
    <row r="126" spans="1:6" ht="18.75" customHeight="1">
      <c r="A126" s="104" t="s">
        <v>105</v>
      </c>
      <c r="B126" s="105"/>
      <c r="C126" s="74">
        <v>5431000</v>
      </c>
      <c r="D126" s="80">
        <f>D69+D100+D124-D125</f>
        <v>5198613</v>
      </c>
      <c r="E126" s="74">
        <f t="shared" si="3"/>
        <v>232387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151209915</v>
      </c>
      <c r="D128" s="74">
        <v>151209915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156640915</v>
      </c>
      <c r="D129" s="74">
        <f>D126+D128</f>
        <v>156408528</v>
      </c>
      <c r="E129" s="74">
        <f>C129-D129</f>
        <v>232387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00:B100"/>
    <mergeCell ref="A113:B113"/>
    <mergeCell ref="A2:B2"/>
    <mergeCell ref="A76:B76"/>
    <mergeCell ref="A69:B69"/>
    <mergeCell ref="A68:B68"/>
    <mergeCell ref="A22:B22"/>
    <mergeCell ref="A88:B88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4:B4"/>
    <mergeCell ref="A24:B24"/>
    <mergeCell ref="A78:B78"/>
    <mergeCell ref="A102:B102"/>
    <mergeCell ref="A99:B99"/>
    <mergeCell ref="A84:B84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120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122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27"/>
      <c r="C5" s="69">
        <v>0</v>
      </c>
      <c r="D5" s="77">
        <f>SUM(D6:D10)</f>
        <v>0</v>
      </c>
      <c r="E5" s="75">
        <f aca="true" t="shared" si="0" ref="E5:E22">C5-D5</f>
        <v>0</v>
      </c>
      <c r="F5" s="55"/>
    </row>
    <row r="6" spans="1:6" ht="12" customHeight="1">
      <c r="A6" s="9"/>
      <c r="B6" s="93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3" t="s">
        <v>6</v>
      </c>
      <c r="C7" s="70">
        <v>0</v>
      </c>
      <c r="D7" s="70">
        <v>0</v>
      </c>
      <c r="E7" s="70">
        <f t="shared" si="0"/>
        <v>0</v>
      </c>
      <c r="F7" s="56"/>
    </row>
    <row r="8" spans="1:6" ht="12" customHeight="1">
      <c r="A8" s="9"/>
      <c r="B8" s="93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3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9"/>
      <c r="B10" s="94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6" t="s">
        <v>9</v>
      </c>
      <c r="B11" s="7"/>
      <c r="C11" s="69">
        <v>29966000</v>
      </c>
      <c r="D11" s="69">
        <v>28348727</v>
      </c>
      <c r="E11" s="69">
        <f t="shared" si="0"/>
        <v>1617273</v>
      </c>
      <c r="F11" s="55"/>
    </row>
    <row r="12" spans="1:6" ht="12" customHeight="1">
      <c r="A12" s="9"/>
      <c r="B12" s="87" t="s">
        <v>9</v>
      </c>
      <c r="C12" s="76">
        <v>29466000</v>
      </c>
      <c r="D12" s="76">
        <v>27857544</v>
      </c>
      <c r="E12" s="76">
        <f t="shared" si="0"/>
        <v>1608456</v>
      </c>
      <c r="F12" s="89"/>
    </row>
    <row r="13" spans="1:6" ht="12" customHeight="1">
      <c r="A13" s="9"/>
      <c r="B13" s="10" t="s">
        <v>131</v>
      </c>
      <c r="C13" s="70">
        <v>250000</v>
      </c>
      <c r="D13" s="70">
        <v>245743</v>
      </c>
      <c r="E13" s="70">
        <f t="shared" si="0"/>
        <v>4257</v>
      </c>
      <c r="F13" s="56"/>
    </row>
    <row r="14" spans="1:6" ht="12" customHeight="1">
      <c r="A14" s="9"/>
      <c r="B14" s="87" t="s">
        <v>132</v>
      </c>
      <c r="C14" s="76">
        <v>250000</v>
      </c>
      <c r="D14" s="76">
        <v>245440</v>
      </c>
      <c r="E14" s="76">
        <f t="shared" si="0"/>
        <v>4560</v>
      </c>
      <c r="F14" s="89"/>
    </row>
    <row r="15" spans="1:6" ht="12" customHeight="1">
      <c r="A15" s="6" t="s">
        <v>119</v>
      </c>
      <c r="B15" s="7"/>
      <c r="C15" s="69">
        <v>70000</v>
      </c>
      <c r="D15" s="69">
        <f>SUM(D16:D17)</f>
        <v>107700</v>
      </c>
      <c r="E15" s="75">
        <f t="shared" si="0"/>
        <v>-37700</v>
      </c>
      <c r="F15" s="66"/>
    </row>
    <row r="16" spans="1:6" ht="12" customHeight="1">
      <c r="A16" s="9"/>
      <c r="B16" s="10" t="s">
        <v>113</v>
      </c>
      <c r="C16" s="70">
        <v>70000</v>
      </c>
      <c r="D16" s="70">
        <v>107700</v>
      </c>
      <c r="E16" s="70">
        <f t="shared" si="0"/>
        <v>-37700</v>
      </c>
      <c r="F16" s="56"/>
    </row>
    <row r="17" spans="1:6" ht="12" customHeight="1">
      <c r="A17" s="14"/>
      <c r="B17" s="15" t="s">
        <v>118</v>
      </c>
      <c r="C17" s="71">
        <v>0</v>
      </c>
      <c r="D17" s="71">
        <v>0</v>
      </c>
      <c r="E17" s="76">
        <f t="shared" si="0"/>
        <v>0</v>
      </c>
      <c r="F17" s="67"/>
    </row>
    <row r="18" spans="1:6" ht="12" customHeight="1">
      <c r="A18" s="6"/>
      <c r="B18" s="2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/>
      <c r="B19" s="27"/>
      <c r="C19" s="74">
        <v>0</v>
      </c>
      <c r="D19" s="74">
        <v>0</v>
      </c>
      <c r="E19" s="75">
        <f t="shared" si="0"/>
        <v>0</v>
      </c>
      <c r="F19" s="55"/>
    </row>
    <row r="20" spans="1:6" ht="12" customHeight="1">
      <c r="A20" s="6"/>
      <c r="B20" s="2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/>
      <c r="B21" s="2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30036000</v>
      </c>
      <c r="D22" s="74">
        <v>28456427</v>
      </c>
      <c r="E22" s="74">
        <f t="shared" si="0"/>
        <v>1579573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122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21907000</v>
      </c>
      <c r="D25" s="69">
        <f>SUM(D26:D31)</f>
        <v>21694553</v>
      </c>
      <c r="E25" s="75">
        <f aca="true" t="shared" si="1" ref="E25:E69">C25-D25</f>
        <v>212447</v>
      </c>
      <c r="F25" s="55"/>
    </row>
    <row r="26" spans="1:6" ht="12" customHeight="1">
      <c r="A26" s="9"/>
      <c r="B26" s="10" t="s">
        <v>20</v>
      </c>
      <c r="C26" s="70">
        <v>2978000</v>
      </c>
      <c r="D26" s="70">
        <v>2968400</v>
      </c>
      <c r="E26" s="70">
        <f t="shared" si="1"/>
        <v>9600</v>
      </c>
      <c r="F26" s="56"/>
    </row>
    <row r="27" spans="1:6" ht="12" customHeight="1">
      <c r="A27" s="9"/>
      <c r="B27" s="10" t="s">
        <v>21</v>
      </c>
      <c r="C27" s="70">
        <v>1570000</v>
      </c>
      <c r="D27" s="70">
        <v>1642908</v>
      </c>
      <c r="E27" s="70">
        <f t="shared" si="1"/>
        <v>-72908</v>
      </c>
      <c r="F27" s="52"/>
    </row>
    <row r="28" spans="1:6" ht="12" customHeight="1">
      <c r="A28" s="9"/>
      <c r="B28" s="10" t="s">
        <v>22</v>
      </c>
      <c r="C28" s="70">
        <v>14239000</v>
      </c>
      <c r="D28" s="70">
        <v>13903865</v>
      </c>
      <c r="E28" s="70">
        <f t="shared" si="1"/>
        <v>335135</v>
      </c>
      <c r="F28" s="56"/>
    </row>
    <row r="29" spans="1:6" ht="12" customHeight="1">
      <c r="A29" s="9"/>
      <c r="B29" s="10" t="s">
        <v>23</v>
      </c>
      <c r="C29" s="70">
        <v>0</v>
      </c>
      <c r="D29" s="70">
        <v>0</v>
      </c>
      <c r="E29" s="70">
        <f t="shared" si="1"/>
        <v>0</v>
      </c>
      <c r="F29" s="56"/>
    </row>
    <row r="30" spans="1:6" ht="12" customHeight="1">
      <c r="A30" s="9"/>
      <c r="B30" s="10" t="s">
        <v>24</v>
      </c>
      <c r="C30" s="70">
        <v>269000</v>
      </c>
      <c r="D30" s="70">
        <v>268200</v>
      </c>
      <c r="E30" s="70">
        <f t="shared" si="1"/>
        <v>800</v>
      </c>
      <c r="F30" s="56"/>
    </row>
    <row r="31" spans="1:6" ht="12" customHeight="1">
      <c r="A31" s="14"/>
      <c r="B31" s="15" t="s">
        <v>25</v>
      </c>
      <c r="C31" s="71">
        <v>2851000</v>
      </c>
      <c r="D31" s="71">
        <v>2911180</v>
      </c>
      <c r="E31" s="76">
        <f t="shared" si="1"/>
        <v>-60180</v>
      </c>
      <c r="F31" s="57"/>
    </row>
    <row r="32" spans="1:6" ht="12" customHeight="1">
      <c r="A32" s="9" t="s">
        <v>26</v>
      </c>
      <c r="B32" s="20"/>
      <c r="C32" s="72">
        <v>2099000</v>
      </c>
      <c r="D32" s="72">
        <f>SUM(D33:D52)</f>
        <v>2005670</v>
      </c>
      <c r="E32" s="75">
        <f t="shared" si="1"/>
        <v>93330</v>
      </c>
      <c r="F32" s="59"/>
    </row>
    <row r="33" spans="1:6" ht="12" customHeight="1">
      <c r="A33" s="9"/>
      <c r="B33" s="10" t="s">
        <v>27</v>
      </c>
      <c r="C33" s="72">
        <v>190000</v>
      </c>
      <c r="D33" s="70">
        <v>172024</v>
      </c>
      <c r="E33" s="70">
        <f t="shared" si="1"/>
        <v>17976</v>
      </c>
      <c r="F33" s="56"/>
    </row>
    <row r="34" spans="1:6" ht="12" customHeight="1">
      <c r="A34" s="9"/>
      <c r="B34" s="10" t="s">
        <v>28</v>
      </c>
      <c r="C34" s="72">
        <v>969000</v>
      </c>
      <c r="D34" s="70">
        <v>969860</v>
      </c>
      <c r="E34" s="70">
        <f t="shared" si="1"/>
        <v>-860</v>
      </c>
      <c r="F34" s="56"/>
    </row>
    <row r="35" spans="1:6" ht="12" customHeight="1">
      <c r="A35" s="9"/>
      <c r="B35" s="10" t="s">
        <v>29</v>
      </c>
      <c r="C35" s="72">
        <v>6000</v>
      </c>
      <c r="D35" s="70">
        <v>0</v>
      </c>
      <c r="E35" s="70">
        <f t="shared" si="1"/>
        <v>6000</v>
      </c>
      <c r="F35" s="56"/>
    </row>
    <row r="36" spans="1:6" ht="12" customHeight="1">
      <c r="A36" s="9"/>
      <c r="B36" s="10" t="s">
        <v>30</v>
      </c>
      <c r="C36" s="72">
        <v>44000</v>
      </c>
      <c r="D36" s="70">
        <v>39985</v>
      </c>
      <c r="E36" s="70">
        <f t="shared" si="1"/>
        <v>4015</v>
      </c>
      <c r="F36" s="56"/>
    </row>
    <row r="37" spans="1:6" ht="12" customHeight="1">
      <c r="A37" s="9"/>
      <c r="B37" s="10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2">
        <v>69000</v>
      </c>
      <c r="D38" s="70">
        <v>61775</v>
      </c>
      <c r="E38" s="70">
        <f t="shared" si="1"/>
        <v>7225</v>
      </c>
      <c r="F38" s="56"/>
    </row>
    <row r="39" spans="1:6" ht="12" customHeight="1">
      <c r="A39" s="9"/>
      <c r="B39" s="20" t="s">
        <v>33</v>
      </c>
      <c r="C39" s="72">
        <v>354000</v>
      </c>
      <c r="D39" s="70">
        <v>358807</v>
      </c>
      <c r="E39" s="70">
        <f t="shared" si="1"/>
        <v>-4807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0</v>
      </c>
      <c r="D41" s="70">
        <v>10800</v>
      </c>
      <c r="E41" s="70">
        <f t="shared" si="1"/>
        <v>-10800</v>
      </c>
      <c r="F41" s="56"/>
    </row>
    <row r="42" spans="1:6" ht="12" customHeight="1">
      <c r="A42" s="9"/>
      <c r="B42" s="10" t="s">
        <v>36</v>
      </c>
      <c r="C42" s="72">
        <v>0</v>
      </c>
      <c r="D42" s="70">
        <v>0</v>
      </c>
      <c r="E42" s="70">
        <f t="shared" si="1"/>
        <v>0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0</v>
      </c>
      <c r="D44" s="70">
        <v>540</v>
      </c>
      <c r="E44" s="70">
        <f t="shared" si="1"/>
        <v>-540</v>
      </c>
      <c r="F44" s="56"/>
    </row>
    <row r="45" spans="1:6" ht="12" customHeight="1">
      <c r="A45" s="9"/>
      <c r="B45" s="10" t="s">
        <v>39</v>
      </c>
      <c r="C45" s="72">
        <v>322000</v>
      </c>
      <c r="D45" s="70">
        <v>271965</v>
      </c>
      <c r="E45" s="70">
        <f t="shared" si="1"/>
        <v>50035</v>
      </c>
      <c r="F45" s="56"/>
    </row>
    <row r="46" spans="1:6" ht="12" customHeight="1">
      <c r="A46" s="9"/>
      <c r="B46" s="10" t="s">
        <v>40</v>
      </c>
      <c r="C46" s="72">
        <v>10000</v>
      </c>
      <c r="D46" s="70">
        <v>10294</v>
      </c>
      <c r="E46" s="70">
        <f t="shared" si="1"/>
        <v>-294</v>
      </c>
      <c r="F46" s="56"/>
    </row>
    <row r="47" spans="1:6" ht="12" customHeight="1">
      <c r="A47" s="9"/>
      <c r="B47" s="10" t="s">
        <v>41</v>
      </c>
      <c r="C47" s="72">
        <v>15000</v>
      </c>
      <c r="D47" s="70">
        <v>0</v>
      </c>
      <c r="E47" s="70">
        <f t="shared" si="1"/>
        <v>15000</v>
      </c>
      <c r="F47" s="56"/>
    </row>
    <row r="48" spans="1:6" ht="12" customHeight="1">
      <c r="A48" s="9"/>
      <c r="B48" s="10" t="s">
        <v>42</v>
      </c>
      <c r="C48" s="72">
        <v>120000</v>
      </c>
      <c r="D48" s="70">
        <v>109620</v>
      </c>
      <c r="E48" s="70">
        <f t="shared" si="1"/>
        <v>10380</v>
      </c>
      <c r="F48" s="56"/>
    </row>
    <row r="49" spans="1:6" ht="12" customHeight="1">
      <c r="A49" s="9"/>
      <c r="B49" s="10" t="s">
        <v>43</v>
      </c>
      <c r="C49" s="72">
        <v>0</v>
      </c>
      <c r="D49" s="70">
        <v>0</v>
      </c>
      <c r="E49" s="70">
        <f t="shared" si="1"/>
        <v>0</v>
      </c>
      <c r="F49" s="56"/>
    </row>
    <row r="50" spans="1:6" ht="12" customHeight="1">
      <c r="A50" s="9"/>
      <c r="B50" s="10" t="s">
        <v>44</v>
      </c>
      <c r="C50" s="72">
        <v>0</v>
      </c>
      <c r="D50" s="70">
        <v>0</v>
      </c>
      <c r="E50" s="70">
        <f t="shared" si="1"/>
        <v>0</v>
      </c>
      <c r="F50" s="56"/>
    </row>
    <row r="51" spans="1:6" ht="12" customHeight="1">
      <c r="A51" s="9"/>
      <c r="B51" s="10" t="s">
        <v>45</v>
      </c>
      <c r="C51" s="72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0</v>
      </c>
      <c r="E52" s="76">
        <f t="shared" si="1"/>
        <v>0</v>
      </c>
      <c r="F52" s="57"/>
    </row>
    <row r="53" spans="1:6" ht="12" customHeight="1">
      <c r="A53" s="9" t="s">
        <v>47</v>
      </c>
      <c r="B53" s="20"/>
      <c r="C53" s="69">
        <v>429000</v>
      </c>
      <c r="D53" s="69">
        <f>SUM(D54:D64)</f>
        <v>318831</v>
      </c>
      <c r="E53" s="75">
        <f t="shared" si="1"/>
        <v>110169</v>
      </c>
      <c r="F53" s="59"/>
    </row>
    <row r="54" spans="1:6" ht="12" customHeight="1">
      <c r="A54" s="9"/>
      <c r="B54" s="10" t="s">
        <v>48</v>
      </c>
      <c r="C54" s="72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2">
        <v>20000</v>
      </c>
      <c r="D55" s="81">
        <v>2257</v>
      </c>
      <c r="E55" s="70">
        <f t="shared" si="1"/>
        <v>17743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0</v>
      </c>
      <c r="D57" s="70">
        <v>0</v>
      </c>
      <c r="E57" s="70">
        <f t="shared" si="1"/>
        <v>0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158000</v>
      </c>
      <c r="D59" s="70">
        <v>141992</v>
      </c>
      <c r="E59" s="70">
        <f t="shared" si="1"/>
        <v>16008</v>
      </c>
      <c r="F59" s="56"/>
    </row>
    <row r="60" spans="1:6" ht="12" customHeight="1">
      <c r="A60" s="9"/>
      <c r="B60" s="10" t="s">
        <v>34</v>
      </c>
      <c r="C60" s="72">
        <v>135000</v>
      </c>
      <c r="D60" s="70">
        <v>76639</v>
      </c>
      <c r="E60" s="70">
        <f t="shared" si="1"/>
        <v>58361</v>
      </c>
      <c r="F60" s="56"/>
    </row>
    <row r="61" spans="1:6" ht="12" customHeight="1">
      <c r="A61" s="9"/>
      <c r="B61" s="10" t="s">
        <v>30</v>
      </c>
      <c r="C61" s="72">
        <v>53000</v>
      </c>
      <c r="D61" s="70">
        <v>44405</v>
      </c>
      <c r="E61" s="70">
        <f t="shared" si="1"/>
        <v>8595</v>
      </c>
      <c r="F61" s="56"/>
    </row>
    <row r="62" spans="1:6" ht="12" customHeight="1">
      <c r="A62" s="9"/>
      <c r="B62" s="10" t="s">
        <v>31</v>
      </c>
      <c r="C62" s="72">
        <v>0</v>
      </c>
      <c r="D62" s="70">
        <v>0</v>
      </c>
      <c r="E62" s="70">
        <f t="shared" si="1"/>
        <v>0</v>
      </c>
      <c r="F62" s="56"/>
    </row>
    <row r="63" spans="1:6" ht="12" customHeight="1">
      <c r="A63" s="9"/>
      <c r="B63" s="10" t="s">
        <v>42</v>
      </c>
      <c r="C63" s="72">
        <v>54000</v>
      </c>
      <c r="D63" s="70">
        <v>53538</v>
      </c>
      <c r="E63" s="70">
        <f t="shared" si="1"/>
        <v>462</v>
      </c>
      <c r="F63" s="56"/>
    </row>
    <row r="64" spans="1:6" ht="12" customHeight="1">
      <c r="A64" s="9"/>
      <c r="B64" s="10" t="s">
        <v>46</v>
      </c>
      <c r="C64" s="78">
        <v>9000</v>
      </c>
      <c r="D64" s="73">
        <v>0</v>
      </c>
      <c r="E64" s="76">
        <f t="shared" si="1"/>
        <v>9000</v>
      </c>
      <c r="F64" s="54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24435000</v>
      </c>
      <c r="D68" s="74">
        <f>SUM(D25,D32,D53,D65,D66,D67)</f>
        <v>24019054</v>
      </c>
      <c r="E68" s="75">
        <f t="shared" si="1"/>
        <v>415946</v>
      </c>
      <c r="F68" s="61"/>
    </row>
    <row r="69" spans="1:6" ht="15" customHeight="1">
      <c r="A69" s="110" t="s">
        <v>57</v>
      </c>
      <c r="B69" s="111"/>
      <c r="C69" s="74">
        <v>5601000</v>
      </c>
      <c r="D69" s="78">
        <f>D22-D68</f>
        <v>4437373</v>
      </c>
      <c r="E69" s="74">
        <f t="shared" si="1"/>
        <v>1163627</v>
      </c>
      <c r="F69" s="62"/>
    </row>
    <row r="75" ht="15" customHeight="1">
      <c r="A75" s="1" t="s">
        <v>0</v>
      </c>
    </row>
    <row r="76" spans="1:3" ht="18.75" customHeight="1" thickBot="1">
      <c r="A76" s="109" t="str">
        <f>A2</f>
        <v>訪問介護事業所（総合支援）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122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122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0</v>
      </c>
      <c r="D111" s="69">
        <f>SUM(D112:D114)</f>
        <v>0</v>
      </c>
      <c r="E111" s="75">
        <f t="shared" si="3"/>
        <v>0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0</v>
      </c>
      <c r="D114" s="70">
        <v>0</v>
      </c>
      <c r="E114" s="76">
        <f t="shared" si="3"/>
        <v>0</v>
      </c>
      <c r="F114" s="42"/>
    </row>
    <row r="115" spans="1:6" ht="15" customHeight="1">
      <c r="A115" s="99" t="s">
        <v>93</v>
      </c>
      <c r="B115" s="100"/>
      <c r="C115" s="74">
        <v>0</v>
      </c>
      <c r="D115" s="74">
        <f>SUM(D103,D106,D109,D111,H106)</f>
        <v>0</v>
      </c>
      <c r="E115" s="75">
        <f t="shared" si="3"/>
        <v>0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120000</v>
      </c>
      <c r="D120" s="69">
        <v>110000</v>
      </c>
      <c r="E120" s="75">
        <f t="shared" si="3"/>
        <v>10000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120000</v>
      </c>
      <c r="D123" s="74">
        <f>SUM(D116,D119,D120,D121)</f>
        <v>110000</v>
      </c>
      <c r="E123" s="75">
        <f t="shared" si="3"/>
        <v>10000</v>
      </c>
      <c r="F123" s="23"/>
    </row>
    <row r="124" spans="1:6" ht="15" customHeight="1">
      <c r="A124" s="99" t="s">
        <v>103</v>
      </c>
      <c r="B124" s="100"/>
      <c r="C124" s="74">
        <v>-120000</v>
      </c>
      <c r="D124" s="74">
        <f>D115-D123</f>
        <v>-110000</v>
      </c>
      <c r="E124" s="75">
        <f t="shared" si="3"/>
        <v>-10000</v>
      </c>
      <c r="F124" s="23"/>
    </row>
    <row r="125" spans="1:6" ht="15" customHeight="1">
      <c r="A125" s="99" t="s">
        <v>104</v>
      </c>
      <c r="B125" s="100"/>
      <c r="C125" s="74">
        <v>312000</v>
      </c>
      <c r="D125" s="69">
        <v>0</v>
      </c>
      <c r="E125" s="75">
        <f t="shared" si="3"/>
        <v>312000</v>
      </c>
      <c r="F125" s="23"/>
    </row>
    <row r="126" spans="1:6" ht="18.75" customHeight="1">
      <c r="A126" s="104" t="s">
        <v>105</v>
      </c>
      <c r="B126" s="114"/>
      <c r="C126" s="74">
        <v>5169000</v>
      </c>
      <c r="D126" s="80">
        <f>D69+D100+D124-D125</f>
        <v>4327373</v>
      </c>
      <c r="E126" s="74">
        <f t="shared" si="3"/>
        <v>841627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56128157</v>
      </c>
      <c r="D128" s="74">
        <v>56128157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61297157</v>
      </c>
      <c r="D129" s="74">
        <f>D126+D128</f>
        <v>60455530</v>
      </c>
      <c r="E129" s="74">
        <f>C129-D129</f>
        <v>841627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A129:B129"/>
    <mergeCell ref="A115:B115"/>
    <mergeCell ref="A123:B123"/>
    <mergeCell ref="A124:B124"/>
    <mergeCell ref="A125:B125"/>
    <mergeCell ref="A118:B118"/>
    <mergeCell ref="A126:B126"/>
    <mergeCell ref="C1:E1"/>
    <mergeCell ref="C2:E2"/>
    <mergeCell ref="A100:B100"/>
    <mergeCell ref="A113:B113"/>
    <mergeCell ref="A2:B2"/>
    <mergeCell ref="A76:B76"/>
    <mergeCell ref="A69:B69"/>
    <mergeCell ref="A68:B68"/>
    <mergeCell ref="A22:B22"/>
    <mergeCell ref="A88:B88"/>
    <mergeCell ref="A4:B4"/>
    <mergeCell ref="A24:B24"/>
    <mergeCell ref="A78:B78"/>
    <mergeCell ref="A102:B102"/>
    <mergeCell ref="A84:B84"/>
    <mergeCell ref="A128:B128"/>
    <mergeCell ref="A99:B99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4" topLeftCell="A5" activePane="bottomLeft" state="frozen"/>
      <selection pane="topLeft" activeCell="E23" sqref="E23"/>
      <selection pane="bottomLeft" activeCell="A1" sqref="A1"/>
    </sheetView>
  </sheetViews>
  <sheetFormatPr defaultColWidth="9.00390625" defaultRowHeight="12" customHeight="1"/>
  <cols>
    <col min="1" max="2" width="20.625" style="1" customWidth="1"/>
    <col min="3" max="5" width="11.625" style="1" customWidth="1"/>
    <col min="6" max="6" width="16.625" style="1" customWidth="1"/>
    <col min="7" max="8" width="9.00390625" style="1" customWidth="1"/>
    <col min="9" max="9" width="9.50390625" style="1" bestFit="1" customWidth="1"/>
    <col min="10" max="16384" width="9.00390625" style="1" customWidth="1"/>
  </cols>
  <sheetData>
    <row r="1" spans="1:5" ht="18.75" customHeight="1">
      <c r="A1" s="1" t="s">
        <v>0</v>
      </c>
      <c r="C1" s="106" t="s">
        <v>1</v>
      </c>
      <c r="D1" s="106"/>
      <c r="E1" s="106"/>
    </row>
    <row r="2" spans="1:5" ht="18.75" customHeight="1" thickBot="1">
      <c r="A2" s="109" t="s">
        <v>110</v>
      </c>
      <c r="B2" s="109"/>
      <c r="C2" s="106" t="s">
        <v>125</v>
      </c>
      <c r="D2" s="106"/>
      <c r="E2" s="106"/>
    </row>
    <row r="3" spans="1:6" ht="15" customHeight="1" thickTop="1">
      <c r="A3" s="1" t="s">
        <v>2</v>
      </c>
      <c r="C3" s="1" t="s">
        <v>126</v>
      </c>
      <c r="F3" s="2" t="s">
        <v>3</v>
      </c>
    </row>
    <row r="4" spans="1:6" ht="18.75" customHeight="1">
      <c r="A4" s="95" t="s">
        <v>133</v>
      </c>
      <c r="B4" s="96"/>
      <c r="C4" s="85" t="s">
        <v>130</v>
      </c>
      <c r="D4" s="86" t="s">
        <v>123</v>
      </c>
      <c r="E4" s="85" t="s">
        <v>124</v>
      </c>
      <c r="F4" s="5" t="s">
        <v>4</v>
      </c>
    </row>
    <row r="5" spans="1:6" ht="12" customHeight="1">
      <c r="A5" s="6" t="s">
        <v>5</v>
      </c>
      <c r="B5" s="7"/>
      <c r="C5" s="69">
        <v>9659000</v>
      </c>
      <c r="D5" s="77">
        <f>SUM(D6:D10)</f>
        <v>8721540</v>
      </c>
      <c r="E5" s="75">
        <f aca="true" t="shared" si="0" ref="E5:E22">C5-D5</f>
        <v>937460</v>
      </c>
      <c r="F5" s="55"/>
    </row>
    <row r="6" spans="1:6" ht="12" customHeight="1">
      <c r="A6" s="9"/>
      <c r="B6" s="90" t="s">
        <v>134</v>
      </c>
      <c r="C6" s="70">
        <v>0</v>
      </c>
      <c r="D6" s="70">
        <v>0</v>
      </c>
      <c r="E6" s="70">
        <f t="shared" si="0"/>
        <v>0</v>
      </c>
      <c r="F6" s="56"/>
    </row>
    <row r="7" spans="1:6" ht="12" customHeight="1">
      <c r="A7" s="9"/>
      <c r="B7" s="90" t="s">
        <v>6</v>
      </c>
      <c r="C7" s="70">
        <v>9659000</v>
      </c>
      <c r="D7" s="81">
        <v>8721540</v>
      </c>
      <c r="E7" s="70">
        <f t="shared" si="0"/>
        <v>937460</v>
      </c>
      <c r="F7" s="56"/>
    </row>
    <row r="8" spans="1:6" ht="12" customHeight="1">
      <c r="A8" s="9"/>
      <c r="B8" s="90" t="s">
        <v>135</v>
      </c>
      <c r="C8" s="70">
        <v>0</v>
      </c>
      <c r="D8" s="70">
        <v>0</v>
      </c>
      <c r="E8" s="70">
        <f t="shared" si="0"/>
        <v>0</v>
      </c>
      <c r="F8" s="56"/>
    </row>
    <row r="9" spans="1:6" ht="12" customHeight="1">
      <c r="A9" s="9"/>
      <c r="B9" s="90" t="s">
        <v>7</v>
      </c>
      <c r="C9" s="70">
        <v>0</v>
      </c>
      <c r="D9" s="70">
        <v>0</v>
      </c>
      <c r="E9" s="70">
        <f t="shared" si="0"/>
        <v>0</v>
      </c>
      <c r="F9" s="56"/>
    </row>
    <row r="10" spans="1:6" ht="12" customHeight="1">
      <c r="A10" s="9"/>
      <c r="B10" s="91" t="s">
        <v>8</v>
      </c>
      <c r="C10" s="73">
        <v>0</v>
      </c>
      <c r="D10" s="73">
        <v>0</v>
      </c>
      <c r="E10" s="76">
        <f t="shared" si="0"/>
        <v>0</v>
      </c>
      <c r="F10" s="54"/>
    </row>
    <row r="11" spans="1:6" ht="12" customHeight="1">
      <c r="A11" s="3" t="s">
        <v>9</v>
      </c>
      <c r="B11" s="4"/>
      <c r="C11" s="74">
        <v>0</v>
      </c>
      <c r="D11" s="74">
        <v>0</v>
      </c>
      <c r="E11" s="75">
        <f t="shared" si="0"/>
        <v>0</v>
      </c>
      <c r="F11" s="58"/>
    </row>
    <row r="12" spans="1:6" ht="12" customHeight="1">
      <c r="A12" s="6" t="s">
        <v>119</v>
      </c>
      <c r="B12" s="7"/>
      <c r="C12" s="69">
        <v>10800000</v>
      </c>
      <c r="D12" s="69">
        <f>SUM(D13:D14)</f>
        <v>10750000</v>
      </c>
      <c r="E12" s="75">
        <f t="shared" si="0"/>
        <v>50000</v>
      </c>
      <c r="F12" s="55"/>
    </row>
    <row r="13" spans="1:6" ht="12" customHeight="1">
      <c r="A13" s="9"/>
      <c r="B13" s="10" t="s">
        <v>113</v>
      </c>
      <c r="C13" s="70">
        <v>10800000</v>
      </c>
      <c r="D13" s="70">
        <v>10750000</v>
      </c>
      <c r="E13" s="70">
        <f t="shared" si="0"/>
        <v>50000</v>
      </c>
      <c r="F13" s="56"/>
    </row>
    <row r="14" spans="1:6" ht="12" customHeight="1">
      <c r="A14" s="14"/>
      <c r="B14" s="15" t="s">
        <v>118</v>
      </c>
      <c r="C14" s="71">
        <v>0</v>
      </c>
      <c r="D14" s="71">
        <v>0</v>
      </c>
      <c r="E14" s="76">
        <f t="shared" si="0"/>
        <v>0</v>
      </c>
      <c r="F14" s="57"/>
    </row>
    <row r="15" spans="1:6" ht="12" customHeight="1">
      <c r="A15" s="17" t="s">
        <v>10</v>
      </c>
      <c r="B15" s="7"/>
      <c r="C15" s="74">
        <v>0</v>
      </c>
      <c r="D15" s="74">
        <v>0</v>
      </c>
      <c r="E15" s="75">
        <f t="shared" si="0"/>
        <v>0</v>
      </c>
      <c r="F15" s="55"/>
    </row>
    <row r="16" spans="1:6" ht="12" customHeight="1">
      <c r="A16" s="6" t="s">
        <v>11</v>
      </c>
      <c r="B16" s="7"/>
      <c r="C16" s="76">
        <v>0</v>
      </c>
      <c r="D16" s="74">
        <v>0</v>
      </c>
      <c r="E16" s="75">
        <f t="shared" si="0"/>
        <v>0</v>
      </c>
      <c r="F16" s="55"/>
    </row>
    <row r="17" spans="1:6" ht="12" customHeight="1">
      <c r="A17" s="6" t="s">
        <v>12</v>
      </c>
      <c r="B17" s="7"/>
      <c r="C17" s="74">
        <v>0</v>
      </c>
      <c r="D17" s="74">
        <v>0</v>
      </c>
      <c r="E17" s="75">
        <f t="shared" si="0"/>
        <v>0</v>
      </c>
      <c r="F17" s="55"/>
    </row>
    <row r="18" spans="1:6" ht="12" customHeight="1">
      <c r="A18" s="6" t="s">
        <v>13</v>
      </c>
      <c r="B18" s="7"/>
      <c r="C18" s="76">
        <v>0</v>
      </c>
      <c r="D18" s="74">
        <v>0</v>
      </c>
      <c r="E18" s="75">
        <f t="shared" si="0"/>
        <v>0</v>
      </c>
      <c r="F18" s="55"/>
    </row>
    <row r="19" spans="1:6" ht="12" customHeight="1">
      <c r="A19" s="6" t="s">
        <v>14</v>
      </c>
      <c r="B19" s="7"/>
      <c r="C19" s="74">
        <v>0</v>
      </c>
      <c r="D19" s="74">
        <v>6061</v>
      </c>
      <c r="E19" s="75">
        <f t="shared" si="0"/>
        <v>-6061</v>
      </c>
      <c r="F19" s="55"/>
    </row>
    <row r="20" spans="1:6" ht="12" customHeight="1">
      <c r="A20" s="6" t="s">
        <v>15</v>
      </c>
      <c r="B20" s="7"/>
      <c r="C20" s="76">
        <v>0</v>
      </c>
      <c r="D20" s="74">
        <v>0</v>
      </c>
      <c r="E20" s="75">
        <f t="shared" si="0"/>
        <v>0</v>
      </c>
      <c r="F20" s="55"/>
    </row>
    <row r="21" spans="1:6" ht="12" customHeight="1">
      <c r="A21" s="6" t="s">
        <v>16</v>
      </c>
      <c r="B21" s="7"/>
      <c r="C21" s="74">
        <v>0</v>
      </c>
      <c r="D21" s="74">
        <v>0</v>
      </c>
      <c r="E21" s="75">
        <f t="shared" si="0"/>
        <v>0</v>
      </c>
      <c r="F21" s="55"/>
    </row>
    <row r="22" spans="1:6" ht="15" customHeight="1">
      <c r="A22" s="99" t="s">
        <v>17</v>
      </c>
      <c r="B22" s="100"/>
      <c r="C22" s="74">
        <v>20459000</v>
      </c>
      <c r="D22" s="74">
        <f>SUM(D5,D11,D12,D15,D16,D17,D18,D19,D20,D21)</f>
        <v>19477601</v>
      </c>
      <c r="E22" s="74">
        <f t="shared" si="0"/>
        <v>981399</v>
      </c>
      <c r="F22" s="58"/>
    </row>
    <row r="23" ht="15" customHeight="1">
      <c r="A23" s="1" t="s">
        <v>18</v>
      </c>
    </row>
    <row r="24" spans="1:6" ht="18.75" customHeight="1">
      <c r="A24" s="95" t="s">
        <v>133</v>
      </c>
      <c r="B24" s="96"/>
      <c r="C24" s="85" t="s">
        <v>130</v>
      </c>
      <c r="D24" s="86" t="s">
        <v>123</v>
      </c>
      <c r="E24" s="85" t="s">
        <v>124</v>
      </c>
      <c r="F24" s="5" t="s">
        <v>4</v>
      </c>
    </row>
    <row r="25" spans="1:6" ht="12" customHeight="1">
      <c r="A25" s="6" t="s">
        <v>19</v>
      </c>
      <c r="B25" s="7"/>
      <c r="C25" s="69">
        <v>21145000</v>
      </c>
      <c r="D25" s="69">
        <f>SUM(D26:D31)</f>
        <v>21090993</v>
      </c>
      <c r="E25" s="75">
        <f aca="true" t="shared" si="1" ref="E25:E69">C25-D25</f>
        <v>54007</v>
      </c>
      <c r="F25" s="55"/>
    </row>
    <row r="26" spans="1:6" ht="12" customHeight="1">
      <c r="A26" s="9"/>
      <c r="B26" s="10" t="s">
        <v>20</v>
      </c>
      <c r="C26" s="70">
        <v>11931000</v>
      </c>
      <c r="D26" s="70">
        <v>11809800</v>
      </c>
      <c r="E26" s="70">
        <f t="shared" si="1"/>
        <v>121200</v>
      </c>
      <c r="F26" s="56"/>
    </row>
    <row r="27" spans="1:6" ht="12" customHeight="1">
      <c r="A27" s="9"/>
      <c r="B27" s="10" t="s">
        <v>21</v>
      </c>
      <c r="C27" s="70">
        <v>6211000</v>
      </c>
      <c r="D27" s="70">
        <v>5983319</v>
      </c>
      <c r="E27" s="70">
        <f t="shared" si="1"/>
        <v>227681</v>
      </c>
      <c r="F27" s="56"/>
    </row>
    <row r="28" spans="1:6" ht="12" customHeight="1">
      <c r="A28" s="9"/>
      <c r="B28" s="10" t="s">
        <v>22</v>
      </c>
      <c r="C28" s="70">
        <v>106000</v>
      </c>
      <c r="D28" s="70">
        <v>0</v>
      </c>
      <c r="E28" s="70">
        <f t="shared" si="1"/>
        <v>106000</v>
      </c>
      <c r="F28" s="56"/>
    </row>
    <row r="29" spans="1:6" ht="12" customHeight="1">
      <c r="A29" s="9"/>
      <c r="B29" s="10" t="s">
        <v>23</v>
      </c>
      <c r="C29" s="70">
        <v>0</v>
      </c>
      <c r="D29" s="70">
        <v>534332</v>
      </c>
      <c r="E29" s="70">
        <f t="shared" si="1"/>
        <v>-534332</v>
      </c>
      <c r="F29" s="56"/>
    </row>
    <row r="30" spans="1:6" ht="12" customHeight="1">
      <c r="A30" s="9"/>
      <c r="B30" s="10" t="s">
        <v>24</v>
      </c>
      <c r="C30" s="70">
        <v>492000</v>
      </c>
      <c r="D30" s="70">
        <v>357600</v>
      </c>
      <c r="E30" s="70">
        <f t="shared" si="1"/>
        <v>134400</v>
      </c>
      <c r="F30" s="56"/>
    </row>
    <row r="31" spans="1:6" ht="12" customHeight="1">
      <c r="A31" s="14"/>
      <c r="B31" s="15" t="s">
        <v>25</v>
      </c>
      <c r="C31" s="71">
        <v>2405000</v>
      </c>
      <c r="D31" s="71">
        <v>2405942</v>
      </c>
      <c r="E31" s="76">
        <f t="shared" si="1"/>
        <v>-942</v>
      </c>
      <c r="F31" s="57"/>
    </row>
    <row r="32" spans="1:6" ht="12" customHeight="1">
      <c r="A32" s="9" t="s">
        <v>26</v>
      </c>
      <c r="B32" s="20"/>
      <c r="C32" s="72">
        <v>1749000</v>
      </c>
      <c r="D32" s="72">
        <f>SUM(D33:D52)</f>
        <v>1515956</v>
      </c>
      <c r="E32" s="75">
        <f t="shared" si="1"/>
        <v>233044</v>
      </c>
      <c r="F32" s="59"/>
    </row>
    <row r="33" spans="1:6" ht="12" customHeight="1">
      <c r="A33" s="9"/>
      <c r="B33" s="10" t="s">
        <v>27</v>
      </c>
      <c r="C33" s="72">
        <v>168000</v>
      </c>
      <c r="D33" s="70">
        <v>150760</v>
      </c>
      <c r="E33" s="70">
        <f t="shared" si="1"/>
        <v>17240</v>
      </c>
      <c r="F33" s="56"/>
    </row>
    <row r="34" spans="1:6" ht="12" customHeight="1">
      <c r="A34" s="9"/>
      <c r="B34" s="10" t="s">
        <v>28</v>
      </c>
      <c r="C34" s="72">
        <v>62000</v>
      </c>
      <c r="D34" s="70">
        <v>46650</v>
      </c>
      <c r="E34" s="70">
        <f t="shared" si="1"/>
        <v>15350</v>
      </c>
      <c r="F34" s="56"/>
    </row>
    <row r="35" spans="1:6" ht="12" customHeight="1">
      <c r="A35" s="9"/>
      <c r="B35" s="10" t="s">
        <v>29</v>
      </c>
      <c r="C35" s="72">
        <v>32000</v>
      </c>
      <c r="D35" s="70">
        <v>24200</v>
      </c>
      <c r="E35" s="70">
        <f t="shared" si="1"/>
        <v>7800</v>
      </c>
      <c r="F35" s="56"/>
    </row>
    <row r="36" spans="1:6" ht="12" customHeight="1">
      <c r="A36" s="9"/>
      <c r="B36" s="10" t="s">
        <v>30</v>
      </c>
      <c r="C36" s="72">
        <v>90000</v>
      </c>
      <c r="D36" s="70">
        <v>85680</v>
      </c>
      <c r="E36" s="70">
        <f t="shared" si="1"/>
        <v>4320</v>
      </c>
      <c r="F36" s="56"/>
    </row>
    <row r="37" spans="1:6" ht="12" customHeight="1">
      <c r="A37" s="9"/>
      <c r="B37" s="10" t="s">
        <v>31</v>
      </c>
      <c r="C37" s="72">
        <v>0</v>
      </c>
      <c r="D37" s="70">
        <v>0</v>
      </c>
      <c r="E37" s="70">
        <f t="shared" si="1"/>
        <v>0</v>
      </c>
      <c r="F37" s="56"/>
    </row>
    <row r="38" spans="1:6" ht="12" customHeight="1">
      <c r="A38" s="9"/>
      <c r="B38" s="10" t="s">
        <v>32</v>
      </c>
      <c r="C38" s="72">
        <v>156000</v>
      </c>
      <c r="D38" s="70">
        <v>167023</v>
      </c>
      <c r="E38" s="70">
        <f t="shared" si="1"/>
        <v>-11023</v>
      </c>
      <c r="F38" s="56"/>
    </row>
    <row r="39" spans="1:6" ht="12" customHeight="1">
      <c r="A39" s="9"/>
      <c r="B39" s="20" t="s">
        <v>33</v>
      </c>
      <c r="C39" s="72">
        <v>250000</v>
      </c>
      <c r="D39" s="70">
        <v>250766</v>
      </c>
      <c r="E39" s="70">
        <f t="shared" si="1"/>
        <v>-766</v>
      </c>
      <c r="F39" s="56"/>
    </row>
    <row r="40" spans="1:6" ht="12" customHeight="1">
      <c r="A40" s="9"/>
      <c r="B40" s="10" t="s">
        <v>34</v>
      </c>
      <c r="C40" s="72">
        <v>0</v>
      </c>
      <c r="D40" s="70">
        <v>0</v>
      </c>
      <c r="E40" s="70">
        <f t="shared" si="1"/>
        <v>0</v>
      </c>
      <c r="F40" s="56"/>
    </row>
    <row r="41" spans="1:6" ht="12" customHeight="1">
      <c r="A41" s="9"/>
      <c r="B41" s="10" t="s">
        <v>35</v>
      </c>
      <c r="C41" s="72">
        <v>287000</v>
      </c>
      <c r="D41" s="70">
        <v>207619</v>
      </c>
      <c r="E41" s="70">
        <f t="shared" si="1"/>
        <v>79381</v>
      </c>
      <c r="F41" s="56"/>
    </row>
    <row r="42" spans="1:6" ht="12" customHeight="1">
      <c r="A42" s="9"/>
      <c r="B42" s="10" t="s">
        <v>36</v>
      </c>
      <c r="C42" s="72">
        <v>62000</v>
      </c>
      <c r="D42" s="70">
        <v>63608</v>
      </c>
      <c r="E42" s="70">
        <f t="shared" si="1"/>
        <v>-1608</v>
      </c>
      <c r="F42" s="56"/>
    </row>
    <row r="43" spans="1:6" ht="12" customHeight="1">
      <c r="A43" s="9"/>
      <c r="B43" s="10" t="s">
        <v>37</v>
      </c>
      <c r="C43" s="72">
        <v>0</v>
      </c>
      <c r="D43" s="70">
        <v>0</v>
      </c>
      <c r="E43" s="70">
        <f t="shared" si="1"/>
        <v>0</v>
      </c>
      <c r="F43" s="56"/>
    </row>
    <row r="44" spans="1:6" ht="12" customHeight="1">
      <c r="A44" s="9"/>
      <c r="B44" s="10" t="s">
        <v>38</v>
      </c>
      <c r="C44" s="72">
        <v>40000</v>
      </c>
      <c r="D44" s="81">
        <v>14040</v>
      </c>
      <c r="E44" s="70">
        <f t="shared" si="1"/>
        <v>25960</v>
      </c>
      <c r="F44" s="56"/>
    </row>
    <row r="45" spans="1:6" ht="12" customHeight="1">
      <c r="A45" s="9"/>
      <c r="B45" s="10" t="s">
        <v>39</v>
      </c>
      <c r="C45" s="72">
        <v>374000</v>
      </c>
      <c r="D45" s="70">
        <v>336162</v>
      </c>
      <c r="E45" s="70">
        <f t="shared" si="1"/>
        <v>37838</v>
      </c>
      <c r="F45" s="56"/>
    </row>
    <row r="46" spans="1:6" ht="12" customHeight="1">
      <c r="A46" s="9"/>
      <c r="B46" s="10" t="s">
        <v>40</v>
      </c>
      <c r="C46" s="72">
        <v>23000</v>
      </c>
      <c r="D46" s="70">
        <v>15608</v>
      </c>
      <c r="E46" s="70">
        <f t="shared" si="1"/>
        <v>7392</v>
      </c>
      <c r="F46" s="56"/>
    </row>
    <row r="47" spans="1:6" ht="12" customHeight="1">
      <c r="A47" s="9"/>
      <c r="B47" s="10" t="s">
        <v>41</v>
      </c>
      <c r="C47" s="72">
        <v>134000</v>
      </c>
      <c r="D47" s="70">
        <v>111640</v>
      </c>
      <c r="E47" s="70">
        <f t="shared" si="1"/>
        <v>22360</v>
      </c>
      <c r="F47" s="56"/>
    </row>
    <row r="48" spans="1:6" ht="12" customHeight="1">
      <c r="A48" s="9"/>
      <c r="B48" s="10" t="s">
        <v>42</v>
      </c>
      <c r="C48" s="72">
        <v>0</v>
      </c>
      <c r="D48" s="70">
        <v>0</v>
      </c>
      <c r="E48" s="70">
        <f t="shared" si="1"/>
        <v>0</v>
      </c>
      <c r="F48" s="56"/>
    </row>
    <row r="49" spans="1:6" ht="12" customHeight="1">
      <c r="A49" s="9"/>
      <c r="B49" s="10" t="s">
        <v>43</v>
      </c>
      <c r="C49" s="72">
        <v>29000</v>
      </c>
      <c r="D49" s="70">
        <v>28200</v>
      </c>
      <c r="E49" s="70">
        <f t="shared" si="1"/>
        <v>800</v>
      </c>
      <c r="F49" s="56"/>
    </row>
    <row r="50" spans="1:6" ht="12" customHeight="1">
      <c r="A50" s="9"/>
      <c r="B50" s="10" t="s">
        <v>44</v>
      </c>
      <c r="C50" s="72">
        <v>42000</v>
      </c>
      <c r="D50" s="70">
        <v>11000</v>
      </c>
      <c r="E50" s="70">
        <f t="shared" si="1"/>
        <v>31000</v>
      </c>
      <c r="F50" s="56"/>
    </row>
    <row r="51" spans="1:6" ht="12" customHeight="1">
      <c r="A51" s="9"/>
      <c r="B51" s="10" t="s">
        <v>45</v>
      </c>
      <c r="C51" s="72">
        <v>0</v>
      </c>
      <c r="D51" s="70">
        <v>0</v>
      </c>
      <c r="E51" s="70">
        <f t="shared" si="1"/>
        <v>0</v>
      </c>
      <c r="F51" s="56"/>
    </row>
    <row r="52" spans="1:6" ht="12" customHeight="1">
      <c r="A52" s="14"/>
      <c r="B52" s="15" t="s">
        <v>46</v>
      </c>
      <c r="C52" s="76">
        <v>0</v>
      </c>
      <c r="D52" s="70">
        <v>3000</v>
      </c>
      <c r="E52" s="76">
        <f t="shared" si="1"/>
        <v>-3000</v>
      </c>
      <c r="F52" s="57"/>
    </row>
    <row r="53" spans="1:6" ht="12" customHeight="1">
      <c r="A53" s="9" t="s">
        <v>47</v>
      </c>
      <c r="B53" s="20"/>
      <c r="C53" s="69">
        <v>1702000</v>
      </c>
      <c r="D53" s="69">
        <f>SUM(D54:D64)</f>
        <v>1459901</v>
      </c>
      <c r="E53" s="75">
        <f t="shared" si="1"/>
        <v>242099</v>
      </c>
      <c r="F53" s="59"/>
    </row>
    <row r="54" spans="1:6" ht="12" customHeight="1">
      <c r="A54" s="9"/>
      <c r="B54" s="10" t="s">
        <v>48</v>
      </c>
      <c r="C54" s="72">
        <v>0</v>
      </c>
      <c r="D54" s="70">
        <v>0</v>
      </c>
      <c r="E54" s="70">
        <f t="shared" si="1"/>
        <v>0</v>
      </c>
      <c r="F54" s="56"/>
    </row>
    <row r="55" spans="1:6" ht="12" customHeight="1">
      <c r="A55" s="9"/>
      <c r="B55" s="10" t="s">
        <v>49</v>
      </c>
      <c r="C55" s="72">
        <v>29000</v>
      </c>
      <c r="D55" s="70">
        <v>12506</v>
      </c>
      <c r="E55" s="70">
        <f t="shared" si="1"/>
        <v>16494</v>
      </c>
      <c r="F55" s="56"/>
    </row>
    <row r="56" spans="1:6" ht="12" customHeight="1">
      <c r="A56" s="9"/>
      <c r="B56" s="12" t="s">
        <v>50</v>
      </c>
      <c r="C56" s="72">
        <v>0</v>
      </c>
      <c r="D56" s="70">
        <v>0</v>
      </c>
      <c r="E56" s="70">
        <f t="shared" si="1"/>
        <v>0</v>
      </c>
      <c r="F56" s="56"/>
    </row>
    <row r="57" spans="1:6" ht="12" customHeight="1">
      <c r="A57" s="9"/>
      <c r="B57" s="10" t="s">
        <v>51</v>
      </c>
      <c r="C57" s="72">
        <v>44000</v>
      </c>
      <c r="D57" s="70">
        <v>36058</v>
      </c>
      <c r="E57" s="70">
        <f t="shared" si="1"/>
        <v>7942</v>
      </c>
      <c r="F57" s="56"/>
    </row>
    <row r="58" spans="1:6" ht="12" customHeight="1">
      <c r="A58" s="9"/>
      <c r="B58" s="10" t="s">
        <v>52</v>
      </c>
      <c r="C58" s="72">
        <v>0</v>
      </c>
      <c r="D58" s="70">
        <v>0</v>
      </c>
      <c r="E58" s="70">
        <f t="shared" si="1"/>
        <v>0</v>
      </c>
      <c r="F58" s="56"/>
    </row>
    <row r="59" spans="1:6" ht="12" customHeight="1">
      <c r="A59" s="9"/>
      <c r="B59" s="10" t="s">
        <v>33</v>
      </c>
      <c r="C59" s="72">
        <v>514000</v>
      </c>
      <c r="D59" s="70">
        <v>491648</v>
      </c>
      <c r="E59" s="70">
        <f t="shared" si="1"/>
        <v>22352</v>
      </c>
      <c r="F59" s="56"/>
    </row>
    <row r="60" spans="1:6" ht="12" customHeight="1">
      <c r="A60" s="9"/>
      <c r="B60" s="10" t="s">
        <v>34</v>
      </c>
      <c r="C60" s="72">
        <v>879000</v>
      </c>
      <c r="D60" s="70">
        <v>749468</v>
      </c>
      <c r="E60" s="70">
        <f t="shared" si="1"/>
        <v>129532</v>
      </c>
      <c r="F60" s="56"/>
    </row>
    <row r="61" spans="1:6" ht="12" customHeight="1">
      <c r="A61" s="9"/>
      <c r="B61" s="10" t="s">
        <v>30</v>
      </c>
      <c r="C61" s="72">
        <v>150000</v>
      </c>
      <c r="D61" s="81">
        <v>109141</v>
      </c>
      <c r="E61" s="70">
        <f t="shared" si="1"/>
        <v>40859</v>
      </c>
      <c r="F61" s="56"/>
    </row>
    <row r="62" spans="1:6" ht="12" customHeight="1">
      <c r="A62" s="9"/>
      <c r="B62" s="10" t="s">
        <v>31</v>
      </c>
      <c r="C62" s="72">
        <v>65000</v>
      </c>
      <c r="D62" s="70">
        <v>52080</v>
      </c>
      <c r="E62" s="70">
        <f t="shared" si="1"/>
        <v>12920</v>
      </c>
      <c r="F62" s="56"/>
    </row>
    <row r="63" spans="1:6" ht="12" customHeight="1">
      <c r="A63" s="9"/>
      <c r="B63" s="10" t="s">
        <v>42</v>
      </c>
      <c r="C63" s="72">
        <v>0</v>
      </c>
      <c r="D63" s="70">
        <v>0</v>
      </c>
      <c r="E63" s="70">
        <f t="shared" si="1"/>
        <v>0</v>
      </c>
      <c r="F63" s="56"/>
    </row>
    <row r="64" spans="1:6" ht="12" customHeight="1">
      <c r="A64" s="9"/>
      <c r="B64" s="10" t="s">
        <v>46</v>
      </c>
      <c r="C64" s="78">
        <v>21000</v>
      </c>
      <c r="D64" s="73">
        <v>9000</v>
      </c>
      <c r="E64" s="76">
        <f t="shared" si="1"/>
        <v>12000</v>
      </c>
      <c r="F64" s="56"/>
    </row>
    <row r="65" spans="1:6" ht="12" customHeight="1">
      <c r="A65" s="6" t="s">
        <v>53</v>
      </c>
      <c r="B65" s="7"/>
      <c r="C65" s="76">
        <v>0</v>
      </c>
      <c r="D65" s="74">
        <v>0</v>
      </c>
      <c r="E65" s="75">
        <f t="shared" si="1"/>
        <v>0</v>
      </c>
      <c r="F65" s="55"/>
    </row>
    <row r="66" spans="1:6" ht="12" customHeight="1">
      <c r="A66" s="6" t="s">
        <v>54</v>
      </c>
      <c r="B66" s="7"/>
      <c r="C66" s="74">
        <v>0</v>
      </c>
      <c r="D66" s="74">
        <v>0</v>
      </c>
      <c r="E66" s="75">
        <f t="shared" si="1"/>
        <v>0</v>
      </c>
      <c r="F66" s="60"/>
    </row>
    <row r="67" spans="1:6" ht="12" customHeight="1">
      <c r="A67" s="6" t="s">
        <v>55</v>
      </c>
      <c r="B67" s="7"/>
      <c r="C67" s="76">
        <v>0</v>
      </c>
      <c r="D67" s="74">
        <v>0</v>
      </c>
      <c r="E67" s="75">
        <f t="shared" si="1"/>
        <v>0</v>
      </c>
      <c r="F67" s="60"/>
    </row>
    <row r="68" spans="1:6" ht="15" customHeight="1">
      <c r="A68" s="99" t="s">
        <v>56</v>
      </c>
      <c r="B68" s="100"/>
      <c r="C68" s="74">
        <v>24596000</v>
      </c>
      <c r="D68" s="74">
        <f>SUM(D25,D32,D53,D65,D66,D67)</f>
        <v>24066850</v>
      </c>
      <c r="E68" s="75">
        <f t="shared" si="1"/>
        <v>529150</v>
      </c>
      <c r="F68" s="61"/>
    </row>
    <row r="69" spans="1:6" ht="15" customHeight="1">
      <c r="A69" s="110" t="s">
        <v>57</v>
      </c>
      <c r="B69" s="111"/>
      <c r="C69" s="74">
        <v>-4137000</v>
      </c>
      <c r="D69" s="78">
        <f>D22-D68</f>
        <v>-4589249</v>
      </c>
      <c r="E69" s="74">
        <f t="shared" si="1"/>
        <v>452249</v>
      </c>
      <c r="F69" s="62"/>
    </row>
    <row r="73" ht="11.25" customHeight="1"/>
    <row r="75" ht="15" customHeight="1">
      <c r="A75" s="1" t="s">
        <v>0</v>
      </c>
    </row>
    <row r="76" spans="1:3" ht="18.75" customHeight="1" thickBot="1">
      <c r="A76" s="109" t="str">
        <f>A2</f>
        <v>睦園訪問入浴介護事業所</v>
      </c>
      <c r="B76" s="109"/>
      <c r="C76" s="25"/>
    </row>
    <row r="77" spans="1:6" ht="15" customHeight="1" thickTop="1">
      <c r="A77" s="1" t="s">
        <v>58</v>
      </c>
      <c r="F77" s="2" t="s">
        <v>59</v>
      </c>
    </row>
    <row r="78" spans="1:6" ht="18.75" customHeight="1">
      <c r="A78" s="95" t="s">
        <v>133</v>
      </c>
      <c r="B78" s="96"/>
      <c r="C78" s="85" t="s">
        <v>130</v>
      </c>
      <c r="D78" s="86" t="s">
        <v>123</v>
      </c>
      <c r="E78" s="85" t="s">
        <v>124</v>
      </c>
      <c r="F78" s="5" t="s">
        <v>4</v>
      </c>
    </row>
    <row r="79" spans="1:6" ht="12" customHeight="1">
      <c r="A79" s="6" t="s">
        <v>60</v>
      </c>
      <c r="B79" s="27"/>
      <c r="C79" s="69">
        <v>0</v>
      </c>
      <c r="D79" s="79">
        <f>SUM(D80:D81)</f>
        <v>0</v>
      </c>
      <c r="E79" s="75">
        <f aca="true" t="shared" si="2" ref="E79:E100">C79-D79</f>
        <v>0</v>
      </c>
      <c r="F79" s="22"/>
    </row>
    <row r="80" spans="1:6" ht="12" customHeight="1">
      <c r="A80" s="9"/>
      <c r="B80" s="28" t="s">
        <v>61</v>
      </c>
      <c r="C80" s="70">
        <v>0</v>
      </c>
      <c r="D80" s="70">
        <v>0</v>
      </c>
      <c r="E80" s="70">
        <f t="shared" si="2"/>
        <v>0</v>
      </c>
      <c r="F80" s="41"/>
    </row>
    <row r="81" spans="1:6" ht="12" customHeight="1">
      <c r="A81" s="9"/>
      <c r="B81" s="28" t="s">
        <v>62</v>
      </c>
      <c r="C81" s="71">
        <v>0</v>
      </c>
      <c r="D81" s="70">
        <v>0</v>
      </c>
      <c r="E81" s="76">
        <f t="shared" si="2"/>
        <v>0</v>
      </c>
      <c r="F81" s="42"/>
    </row>
    <row r="82" spans="1:6" ht="12" customHeight="1">
      <c r="A82" s="6" t="s">
        <v>63</v>
      </c>
      <c r="B82" s="27"/>
      <c r="C82" s="69">
        <v>0</v>
      </c>
      <c r="D82" s="69">
        <f>SUM(D83:D84)</f>
        <v>0</v>
      </c>
      <c r="E82" s="75">
        <f t="shared" si="2"/>
        <v>0</v>
      </c>
      <c r="F82" s="22"/>
    </row>
    <row r="83" spans="1:6" ht="12" customHeight="1">
      <c r="A83" s="9"/>
      <c r="B83" s="28" t="s">
        <v>63</v>
      </c>
      <c r="C83" s="70">
        <v>0</v>
      </c>
      <c r="D83" s="70">
        <v>0</v>
      </c>
      <c r="E83" s="70">
        <f t="shared" si="2"/>
        <v>0</v>
      </c>
      <c r="F83" s="41"/>
    </row>
    <row r="84" spans="1:6" ht="12" customHeight="1">
      <c r="A84" s="112" t="s">
        <v>64</v>
      </c>
      <c r="B84" s="113"/>
      <c r="C84" s="71">
        <v>0</v>
      </c>
      <c r="D84" s="70">
        <v>0</v>
      </c>
      <c r="E84" s="76">
        <f t="shared" si="2"/>
        <v>0</v>
      </c>
      <c r="F84" s="42"/>
    </row>
    <row r="85" spans="1:6" ht="12" customHeight="1">
      <c r="A85" s="6" t="s">
        <v>65</v>
      </c>
      <c r="B85" s="27"/>
      <c r="C85" s="69">
        <v>0</v>
      </c>
      <c r="D85" s="79">
        <f>SUM(D86:D87)</f>
        <v>0</v>
      </c>
      <c r="E85" s="75">
        <f t="shared" si="2"/>
        <v>0</v>
      </c>
      <c r="F85" s="22"/>
    </row>
    <row r="86" spans="1:6" ht="12" customHeight="1">
      <c r="A86" s="9"/>
      <c r="B86" s="28" t="s">
        <v>66</v>
      </c>
      <c r="C86" s="70">
        <v>0</v>
      </c>
      <c r="D86" s="70">
        <v>0</v>
      </c>
      <c r="E86" s="70">
        <f t="shared" si="2"/>
        <v>0</v>
      </c>
      <c r="F86" s="41"/>
    </row>
    <row r="87" spans="1:6" ht="12" customHeight="1">
      <c r="A87" s="9"/>
      <c r="B87" s="28" t="s">
        <v>67</v>
      </c>
      <c r="C87" s="71">
        <v>0</v>
      </c>
      <c r="D87" s="70">
        <v>0</v>
      </c>
      <c r="E87" s="76">
        <f t="shared" si="2"/>
        <v>0</v>
      </c>
      <c r="F87" s="42"/>
    </row>
    <row r="88" spans="1:6" ht="15" customHeight="1">
      <c r="A88" s="97" t="s">
        <v>68</v>
      </c>
      <c r="B88" s="98"/>
      <c r="C88" s="79">
        <v>0</v>
      </c>
      <c r="D88" s="74">
        <f>SUM(D79,D82,D85)</f>
        <v>0</v>
      </c>
      <c r="E88" s="75">
        <f t="shared" si="2"/>
        <v>0</v>
      </c>
      <c r="F88" s="23"/>
    </row>
    <row r="89" spans="1:6" ht="12" customHeight="1">
      <c r="A89" s="6" t="s">
        <v>69</v>
      </c>
      <c r="B89" s="27"/>
      <c r="C89" s="69">
        <v>0</v>
      </c>
      <c r="D89" s="79">
        <f>SUM(D90:D98)</f>
        <v>0</v>
      </c>
      <c r="E89" s="75">
        <f t="shared" si="2"/>
        <v>0</v>
      </c>
      <c r="F89" s="22"/>
    </row>
    <row r="90" spans="1:6" ht="12" customHeight="1">
      <c r="A90" s="9"/>
      <c r="B90" s="28" t="s">
        <v>70</v>
      </c>
      <c r="C90" s="70">
        <v>0</v>
      </c>
      <c r="D90" s="70">
        <v>0</v>
      </c>
      <c r="E90" s="70">
        <f t="shared" si="2"/>
        <v>0</v>
      </c>
      <c r="F90" s="41"/>
    </row>
    <row r="91" spans="1:6" ht="12" customHeight="1">
      <c r="A91" s="9"/>
      <c r="B91" s="28" t="s">
        <v>71</v>
      </c>
      <c r="C91" s="70">
        <v>0</v>
      </c>
      <c r="D91" s="70">
        <v>0</v>
      </c>
      <c r="E91" s="70">
        <f t="shared" si="2"/>
        <v>0</v>
      </c>
      <c r="F91" s="41"/>
    </row>
    <row r="92" spans="1:6" ht="12" customHeight="1">
      <c r="A92" s="9"/>
      <c r="B92" s="28" t="s">
        <v>72</v>
      </c>
      <c r="C92" s="70">
        <v>0</v>
      </c>
      <c r="D92" s="70">
        <v>0</v>
      </c>
      <c r="E92" s="70">
        <f t="shared" si="2"/>
        <v>0</v>
      </c>
      <c r="F92" s="41"/>
    </row>
    <row r="93" spans="1:6" ht="12" customHeight="1">
      <c r="A93" s="9"/>
      <c r="B93" s="28" t="s">
        <v>73</v>
      </c>
      <c r="C93" s="70">
        <v>0</v>
      </c>
      <c r="D93" s="70">
        <v>0</v>
      </c>
      <c r="E93" s="70">
        <f t="shared" si="2"/>
        <v>0</v>
      </c>
      <c r="F93" s="41"/>
    </row>
    <row r="94" spans="1:6" ht="12" customHeight="1">
      <c r="A94" s="9"/>
      <c r="B94" s="28" t="s">
        <v>74</v>
      </c>
      <c r="C94" s="70">
        <v>0</v>
      </c>
      <c r="D94" s="70">
        <v>0</v>
      </c>
      <c r="E94" s="70">
        <f t="shared" si="2"/>
        <v>0</v>
      </c>
      <c r="F94" s="41"/>
    </row>
    <row r="95" spans="1:6" ht="12" customHeight="1">
      <c r="A95" s="9"/>
      <c r="B95" s="28" t="s">
        <v>75</v>
      </c>
      <c r="C95" s="70">
        <v>0</v>
      </c>
      <c r="D95" s="70">
        <v>0</v>
      </c>
      <c r="E95" s="70">
        <f t="shared" si="2"/>
        <v>0</v>
      </c>
      <c r="F95" s="41"/>
    </row>
    <row r="96" spans="1:6" ht="12" customHeight="1">
      <c r="A96" s="9"/>
      <c r="B96" s="28" t="s">
        <v>76</v>
      </c>
      <c r="C96" s="70">
        <v>0</v>
      </c>
      <c r="D96" s="70">
        <v>0</v>
      </c>
      <c r="E96" s="70">
        <f t="shared" si="2"/>
        <v>0</v>
      </c>
      <c r="F96" s="41"/>
    </row>
    <row r="97" spans="1:6" ht="12" customHeight="1">
      <c r="A97" s="9"/>
      <c r="B97" s="28" t="s">
        <v>77</v>
      </c>
      <c r="C97" s="70">
        <v>0</v>
      </c>
      <c r="D97" s="70">
        <v>0</v>
      </c>
      <c r="E97" s="70">
        <f t="shared" si="2"/>
        <v>0</v>
      </c>
      <c r="F97" s="41"/>
    </row>
    <row r="98" spans="1:6" ht="12" customHeight="1">
      <c r="A98" s="9"/>
      <c r="B98" s="28" t="s">
        <v>78</v>
      </c>
      <c r="C98" s="71">
        <v>0</v>
      </c>
      <c r="D98" s="70">
        <v>0</v>
      </c>
      <c r="E98" s="76">
        <f t="shared" si="2"/>
        <v>0</v>
      </c>
      <c r="F98" s="42"/>
    </row>
    <row r="99" spans="1:6" ht="15" customHeight="1">
      <c r="A99" s="97" t="s">
        <v>79</v>
      </c>
      <c r="B99" s="98"/>
      <c r="C99" s="79">
        <v>0</v>
      </c>
      <c r="D99" s="75">
        <f>D89</f>
        <v>0</v>
      </c>
      <c r="E99" s="75">
        <f t="shared" si="2"/>
        <v>0</v>
      </c>
      <c r="F99" s="23"/>
    </row>
    <row r="100" spans="1:6" ht="15" customHeight="1">
      <c r="A100" s="97" t="s">
        <v>80</v>
      </c>
      <c r="B100" s="98"/>
      <c r="C100" s="74">
        <v>0</v>
      </c>
      <c r="D100" s="74">
        <f>D88-D99</f>
        <v>0</v>
      </c>
      <c r="E100" s="74">
        <f t="shared" si="2"/>
        <v>0</v>
      </c>
      <c r="F100" s="23"/>
    </row>
    <row r="101" ht="15" customHeight="1">
      <c r="A101" s="1" t="s">
        <v>81</v>
      </c>
    </row>
    <row r="102" spans="1:6" ht="18.75" customHeight="1">
      <c r="A102" s="95" t="s">
        <v>133</v>
      </c>
      <c r="B102" s="96"/>
      <c r="C102" s="85" t="s">
        <v>130</v>
      </c>
      <c r="D102" s="86" t="s">
        <v>123</v>
      </c>
      <c r="E102" s="85" t="s">
        <v>124</v>
      </c>
      <c r="F102" s="5" t="s">
        <v>4</v>
      </c>
    </row>
    <row r="103" spans="1:6" ht="12" customHeight="1">
      <c r="A103" s="6" t="s">
        <v>82</v>
      </c>
      <c r="B103" s="27"/>
      <c r="C103" s="69">
        <v>0</v>
      </c>
      <c r="D103" s="69">
        <f>SUM(D104:D105)</f>
        <v>0</v>
      </c>
      <c r="E103" s="75">
        <f aca="true" t="shared" si="3" ref="E103:E126">C103-D103</f>
        <v>0</v>
      </c>
      <c r="F103" s="22"/>
    </row>
    <row r="104" spans="1:6" ht="12" customHeight="1">
      <c r="A104" s="9"/>
      <c r="B104" s="28" t="s">
        <v>83</v>
      </c>
      <c r="C104" s="70">
        <v>0</v>
      </c>
      <c r="D104" s="70">
        <v>0</v>
      </c>
      <c r="E104" s="70">
        <f t="shared" si="3"/>
        <v>0</v>
      </c>
      <c r="F104" s="41"/>
    </row>
    <row r="105" spans="1:6" ht="12" customHeight="1">
      <c r="A105" s="9"/>
      <c r="B105" s="28" t="s">
        <v>84</v>
      </c>
      <c r="C105" s="71">
        <v>0</v>
      </c>
      <c r="D105" s="70">
        <v>0</v>
      </c>
      <c r="E105" s="76">
        <f t="shared" si="3"/>
        <v>0</v>
      </c>
      <c r="F105" s="42"/>
    </row>
    <row r="106" spans="1:6" ht="12" customHeight="1">
      <c r="A106" s="6" t="s">
        <v>85</v>
      </c>
      <c r="B106" s="27"/>
      <c r="C106" s="69">
        <v>0</v>
      </c>
      <c r="D106" s="69">
        <f>SUM(D107:D108)</f>
        <v>0</v>
      </c>
      <c r="E106" s="75">
        <f t="shared" si="3"/>
        <v>0</v>
      </c>
      <c r="F106" s="22"/>
    </row>
    <row r="107" spans="1:6" ht="12" customHeight="1">
      <c r="A107" s="9" t="s">
        <v>86</v>
      </c>
      <c r="B107" s="29" t="s">
        <v>85</v>
      </c>
      <c r="C107" s="70">
        <v>0</v>
      </c>
      <c r="D107" s="70">
        <v>0</v>
      </c>
      <c r="E107" s="70">
        <f t="shared" si="3"/>
        <v>0</v>
      </c>
      <c r="F107" s="41"/>
    </row>
    <row r="108" spans="1:6" ht="12" customHeight="1">
      <c r="A108" s="9"/>
      <c r="B108" s="30" t="s">
        <v>86</v>
      </c>
      <c r="C108" s="71">
        <v>0</v>
      </c>
      <c r="D108" s="70">
        <v>0</v>
      </c>
      <c r="E108" s="76">
        <f t="shared" si="3"/>
        <v>0</v>
      </c>
      <c r="F108" s="42"/>
    </row>
    <row r="109" spans="1:6" ht="12" customHeight="1">
      <c r="A109" s="6" t="s">
        <v>87</v>
      </c>
      <c r="B109" s="27"/>
      <c r="C109" s="69">
        <v>0</v>
      </c>
      <c r="D109" s="69">
        <f>SUM(D110)</f>
        <v>0</v>
      </c>
      <c r="E109" s="69">
        <f t="shared" si="3"/>
        <v>0</v>
      </c>
      <c r="F109" s="22"/>
    </row>
    <row r="110" spans="1:6" ht="12" customHeight="1">
      <c r="A110" s="9"/>
      <c r="B110" s="44" t="s">
        <v>88</v>
      </c>
      <c r="C110" s="71">
        <v>0</v>
      </c>
      <c r="D110" s="71">
        <v>0</v>
      </c>
      <c r="E110" s="76">
        <f t="shared" si="3"/>
        <v>0</v>
      </c>
      <c r="F110" s="42"/>
    </row>
    <row r="111" spans="1:6" ht="12" customHeight="1">
      <c r="A111" s="6" t="s">
        <v>89</v>
      </c>
      <c r="B111" s="27"/>
      <c r="C111" s="69">
        <v>540000</v>
      </c>
      <c r="D111" s="69">
        <f>SUM(D112:D114)</f>
        <v>534332</v>
      </c>
      <c r="E111" s="75">
        <f t="shared" si="3"/>
        <v>5668</v>
      </c>
      <c r="F111" s="22"/>
    </row>
    <row r="112" spans="1:6" ht="12" customHeight="1">
      <c r="A112" s="45"/>
      <c r="B112" s="46" t="s">
        <v>90</v>
      </c>
      <c r="C112" s="70">
        <v>0</v>
      </c>
      <c r="D112" s="70">
        <v>0</v>
      </c>
      <c r="E112" s="70">
        <f t="shared" si="3"/>
        <v>0</v>
      </c>
      <c r="F112" s="41"/>
    </row>
    <row r="113" spans="1:6" ht="12" customHeight="1">
      <c r="A113" s="107" t="s">
        <v>91</v>
      </c>
      <c r="B113" s="108"/>
      <c r="C113" s="73">
        <v>0</v>
      </c>
      <c r="D113" s="70">
        <v>0</v>
      </c>
      <c r="E113" s="70">
        <f t="shared" si="3"/>
        <v>0</v>
      </c>
      <c r="F113" s="43"/>
    </row>
    <row r="114" spans="1:6" ht="12" customHeight="1">
      <c r="A114" s="47"/>
      <c r="B114" s="48" t="s">
        <v>92</v>
      </c>
      <c r="C114" s="73">
        <v>540000</v>
      </c>
      <c r="D114" s="70">
        <v>534332</v>
      </c>
      <c r="E114" s="76">
        <f t="shared" si="3"/>
        <v>5668</v>
      </c>
      <c r="F114" s="42"/>
    </row>
    <row r="115" spans="1:6" ht="15" customHeight="1">
      <c r="A115" s="99" t="s">
        <v>93</v>
      </c>
      <c r="B115" s="101"/>
      <c r="C115" s="74">
        <v>540000</v>
      </c>
      <c r="D115" s="74">
        <f>SUM(D103,D106,D109,D111,H106)</f>
        <v>534332</v>
      </c>
      <c r="E115" s="75">
        <f t="shared" si="3"/>
        <v>5668</v>
      </c>
      <c r="F115" s="23"/>
    </row>
    <row r="116" spans="1:6" ht="12" customHeight="1">
      <c r="A116" s="32" t="s">
        <v>94</v>
      </c>
      <c r="B116" s="33"/>
      <c r="C116" s="69">
        <v>0</v>
      </c>
      <c r="D116" s="72">
        <f>SUM(D117:D118)</f>
        <v>0</v>
      </c>
      <c r="E116" s="75">
        <f t="shared" si="3"/>
        <v>0</v>
      </c>
      <c r="F116" s="22"/>
    </row>
    <row r="117" spans="1:6" ht="12" customHeight="1">
      <c r="A117" s="31"/>
      <c r="B117" s="34" t="s">
        <v>95</v>
      </c>
      <c r="C117" s="70">
        <v>0</v>
      </c>
      <c r="D117" s="70">
        <v>0</v>
      </c>
      <c r="E117" s="70">
        <f t="shared" si="3"/>
        <v>0</v>
      </c>
      <c r="F117" s="41"/>
    </row>
    <row r="118" spans="1:6" ht="12" customHeight="1">
      <c r="A118" s="102" t="s">
        <v>96</v>
      </c>
      <c r="B118" s="103"/>
      <c r="C118" s="71">
        <v>0</v>
      </c>
      <c r="D118" s="70">
        <v>0</v>
      </c>
      <c r="E118" s="76">
        <f t="shared" si="3"/>
        <v>0</v>
      </c>
      <c r="F118" s="42"/>
    </row>
    <row r="119" spans="1:6" ht="12" customHeight="1">
      <c r="A119" s="3" t="s">
        <v>97</v>
      </c>
      <c r="B119" s="35"/>
      <c r="C119" s="74">
        <v>0</v>
      </c>
      <c r="D119" s="69">
        <v>0</v>
      </c>
      <c r="E119" s="75">
        <f t="shared" si="3"/>
        <v>0</v>
      </c>
      <c r="F119" s="23"/>
    </row>
    <row r="120" spans="1:6" ht="12" customHeight="1">
      <c r="A120" s="36" t="s">
        <v>98</v>
      </c>
      <c r="B120" s="37"/>
      <c r="C120" s="74">
        <v>276000</v>
      </c>
      <c r="D120" s="77">
        <v>234625</v>
      </c>
      <c r="E120" s="75">
        <f t="shared" si="3"/>
        <v>41375</v>
      </c>
      <c r="F120" s="23"/>
    </row>
    <row r="121" spans="1:6" ht="12" customHeight="1">
      <c r="A121" s="6" t="s">
        <v>99</v>
      </c>
      <c r="B121" s="27"/>
      <c r="C121" s="69">
        <v>0</v>
      </c>
      <c r="D121" s="69">
        <f>SUM(D122)</f>
        <v>0</v>
      </c>
      <c r="E121" s="69">
        <f t="shared" si="3"/>
        <v>0</v>
      </c>
      <c r="F121" s="22"/>
    </row>
    <row r="122" spans="1:6" ht="12" customHeight="1">
      <c r="A122" s="14" t="s">
        <v>100</v>
      </c>
      <c r="B122" s="38" t="s">
        <v>101</v>
      </c>
      <c r="C122" s="71">
        <v>0</v>
      </c>
      <c r="D122" s="71">
        <v>0</v>
      </c>
      <c r="E122" s="76">
        <f t="shared" si="3"/>
        <v>0</v>
      </c>
      <c r="F122" s="42"/>
    </row>
    <row r="123" spans="1:6" ht="15" customHeight="1">
      <c r="A123" s="99" t="s">
        <v>102</v>
      </c>
      <c r="B123" s="100"/>
      <c r="C123" s="74">
        <v>276000</v>
      </c>
      <c r="D123" s="74">
        <f>SUM(D116,D119,D120,D121)</f>
        <v>234625</v>
      </c>
      <c r="E123" s="75">
        <f t="shared" si="3"/>
        <v>41375</v>
      </c>
      <c r="F123" s="23"/>
    </row>
    <row r="124" spans="1:6" ht="15" customHeight="1">
      <c r="A124" s="99" t="s">
        <v>103</v>
      </c>
      <c r="B124" s="100"/>
      <c r="C124" s="74">
        <v>264000</v>
      </c>
      <c r="D124" s="74">
        <f>D115-D123</f>
        <v>299707</v>
      </c>
      <c r="E124" s="75">
        <f t="shared" si="3"/>
        <v>-35707</v>
      </c>
      <c r="F124" s="23"/>
    </row>
    <row r="125" spans="1:6" ht="15" customHeight="1">
      <c r="A125" s="99" t="s">
        <v>104</v>
      </c>
      <c r="B125" s="100"/>
      <c r="C125" s="74">
        <v>0</v>
      </c>
      <c r="D125" s="69">
        <v>0</v>
      </c>
      <c r="E125" s="75">
        <f t="shared" si="3"/>
        <v>0</v>
      </c>
      <c r="F125" s="23"/>
    </row>
    <row r="126" spans="1:6" ht="18.75" customHeight="1">
      <c r="A126" s="104" t="s">
        <v>105</v>
      </c>
      <c r="B126" s="105"/>
      <c r="C126" s="74">
        <v>-3873000</v>
      </c>
      <c r="D126" s="80">
        <f>D69+D100+D124-D125</f>
        <v>-4289542</v>
      </c>
      <c r="E126" s="74">
        <f t="shared" si="3"/>
        <v>416542</v>
      </c>
      <c r="F126" s="23"/>
    </row>
    <row r="127" spans="1:5" ht="12" customHeight="1">
      <c r="A127" s="18"/>
      <c r="B127" s="18"/>
      <c r="C127" s="39"/>
      <c r="D127" s="39"/>
      <c r="E127" s="39"/>
    </row>
    <row r="128" spans="1:6" ht="18.75" customHeight="1">
      <c r="A128" s="99" t="s">
        <v>106</v>
      </c>
      <c r="B128" s="100"/>
      <c r="C128" s="74">
        <v>36421292</v>
      </c>
      <c r="D128" s="74">
        <v>36421292</v>
      </c>
      <c r="E128" s="75">
        <f>C128-D128</f>
        <v>0</v>
      </c>
      <c r="F128" s="23"/>
    </row>
    <row r="129" spans="1:6" ht="18.75" customHeight="1">
      <c r="A129" s="99" t="s">
        <v>107</v>
      </c>
      <c r="B129" s="100"/>
      <c r="C129" s="74">
        <v>32548292</v>
      </c>
      <c r="D129" s="74">
        <f>D126+D128</f>
        <v>32131750</v>
      </c>
      <c r="E129" s="74">
        <f>C129-D129</f>
        <v>416542</v>
      </c>
      <c r="F129" s="23"/>
    </row>
  </sheetData>
  <sheetProtection password="9466" sheet="1" formatCells="0" formatColumns="0" formatRows="0" insertColumns="0" insertRows="0" insertHyperlinks="0" deleteColumns="0" deleteRows="0" sort="0" autoFilter="0" pivotTables="0"/>
  <mergeCells count="24">
    <mergeCell ref="C1:E1"/>
    <mergeCell ref="C2:E2"/>
    <mergeCell ref="A113:B113"/>
    <mergeCell ref="A2:B2"/>
    <mergeCell ref="A76:B76"/>
    <mergeCell ref="A69:B69"/>
    <mergeCell ref="A68:B68"/>
    <mergeCell ref="A22:B22"/>
    <mergeCell ref="A84:B84"/>
    <mergeCell ref="A100:B100"/>
    <mergeCell ref="A129:B129"/>
    <mergeCell ref="A115:B115"/>
    <mergeCell ref="A123:B123"/>
    <mergeCell ref="A124:B124"/>
    <mergeCell ref="A125:B125"/>
    <mergeCell ref="A118:B118"/>
    <mergeCell ref="A126:B126"/>
    <mergeCell ref="A128:B128"/>
    <mergeCell ref="A4:B4"/>
    <mergeCell ref="A24:B24"/>
    <mergeCell ref="A78:B78"/>
    <mergeCell ref="A102:B102"/>
    <mergeCell ref="A88:B88"/>
    <mergeCell ref="A99:B99"/>
  </mergeCells>
  <printOptions/>
  <pageMargins left="0.7874015748031497" right="0" top="0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yamaguchi</cp:lastModifiedBy>
  <cp:lastPrinted>2015-06-17T09:27:35Z</cp:lastPrinted>
  <dcterms:created xsi:type="dcterms:W3CDTF">2003-11-20T00:36:19Z</dcterms:created>
  <dcterms:modified xsi:type="dcterms:W3CDTF">2015-08-12T05:57:29Z</dcterms:modified>
  <cp:category/>
  <cp:version/>
  <cp:contentType/>
  <cp:contentStatus/>
</cp:coreProperties>
</file>